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stateofmichigan-my.sharepoint.com/personal/utters_michigan_gov/Documents/Desktop/CAT Files Cost Analysis Tools/Cost Analysis Tool FYE2025/"/>
    </mc:Choice>
  </mc:AlternateContent>
  <xr:revisionPtr revIDLastSave="95" documentId="8_{6A3876CE-F2CA-4CCA-B288-385914996129}" xr6:coauthVersionLast="47" xr6:coauthVersionMax="47" xr10:uidLastSave="{B374B9E8-AF27-4B81-BFE9-68DA273B700F}"/>
  <bookViews>
    <workbookView xWindow="28680" yWindow="-120" windowWidth="29040" windowHeight="15720" xr2:uid="{00000000-000D-0000-FFFF-FFFF00000000}"/>
  </bookViews>
  <sheets>
    <sheet name="Instructions" sheetId="5" r:id="rId1"/>
    <sheet name="Definitions" sheetId="7" r:id="rId2"/>
    <sheet name="Fee Setting for Rest of Mic" sheetId="8" r:id="rId3"/>
    <sheet name="Fee Setting for South East" sheetId="9" r:id="rId4"/>
    <sheet name="RVU with GPCI Applied" sheetId="10" r:id="rId5"/>
    <sheet name="Explanation of Fee Setting" sheetId="6" r:id="rId6"/>
  </sheets>
  <definedNames>
    <definedName name="OLE_LINK1" localSheetId="1">Definitions!$A$2</definedName>
    <definedName name="_xlnm.Print_Area" localSheetId="5">'Explanation of Fee Setting'!$A$1:$T$28</definedName>
    <definedName name="_xlnm.Print_Area" localSheetId="2">'Fee Setting for Rest of Mic'!$A$1:$M$114</definedName>
    <definedName name="_xlnm.Print_Area" localSheetId="3">'Fee Setting for South East'!$A$1:$L$115</definedName>
    <definedName name="_xlnm.Print_Area" localSheetId="0">Instructions!$A$1:$S$88</definedName>
    <definedName name="_xlnm.Print_Area" localSheetId="4">'RVU with GPCI Applied'!$A$1:$S$49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2" i="10" l="1"/>
  <c r="F42" i="10"/>
  <c r="C28" i="8"/>
  <c r="F24" i="8"/>
  <c r="C25" i="8"/>
  <c r="C24" i="8"/>
  <c r="B21" i="9" l="1"/>
  <c r="B21" i="8"/>
  <c r="E25" i="8" l="1"/>
  <c r="F14" i="10" l="1"/>
  <c r="A80" i="9" l="1"/>
  <c r="B80" i="9"/>
  <c r="A81" i="9"/>
  <c r="B81" i="9"/>
  <c r="A82" i="9"/>
  <c r="B82" i="9"/>
  <c r="A83" i="9"/>
  <c r="B83" i="9"/>
  <c r="B79" i="9"/>
  <c r="A79" i="9"/>
  <c r="B80" i="8"/>
  <c r="B81" i="8"/>
  <c r="B82" i="8"/>
  <c r="B83" i="8"/>
  <c r="B79" i="8"/>
  <c r="A80" i="8"/>
  <c r="A81" i="8"/>
  <c r="A82" i="8"/>
  <c r="A83" i="8"/>
  <c r="A79" i="8"/>
  <c r="E28" i="8" l="1"/>
  <c r="C79" i="8"/>
  <c r="E79" i="8" s="1"/>
  <c r="G43" i="10"/>
  <c r="C80" i="8" s="1"/>
  <c r="E80" i="8" s="1"/>
  <c r="G44" i="10"/>
  <c r="C81" i="8" s="1"/>
  <c r="G45" i="10"/>
  <c r="C82" i="8" s="1"/>
  <c r="G46" i="10"/>
  <c r="C83" i="8" s="1"/>
  <c r="E83" i="8" s="1"/>
  <c r="C79" i="9"/>
  <c r="F43" i="10"/>
  <c r="C80" i="9" s="1"/>
  <c r="E80" i="9" s="1"/>
  <c r="F44" i="10"/>
  <c r="C81" i="9" s="1"/>
  <c r="E81" i="9" s="1"/>
  <c r="F45" i="10"/>
  <c r="C82" i="9" s="1"/>
  <c r="E82" i="9" s="1"/>
  <c r="F46" i="10"/>
  <c r="C83" i="9" s="1"/>
  <c r="C94" i="8"/>
  <c r="E83" i="9" l="1"/>
  <c r="E79" i="9"/>
  <c r="E82" i="8"/>
  <c r="E81" i="8"/>
  <c r="F28" i="8" l="1"/>
  <c r="D28" i="8"/>
  <c r="G28" i="8"/>
  <c r="E24" i="8" l="1"/>
  <c r="D24" i="8"/>
  <c r="G24" i="8"/>
  <c r="G41" i="10"/>
  <c r="C78" i="8" s="1"/>
  <c r="E78" i="8" s="1"/>
  <c r="F41" i="10"/>
  <c r="C78" i="9" s="1"/>
  <c r="E78" i="9" s="1"/>
  <c r="G40" i="10"/>
  <c r="C77" i="8" s="1"/>
  <c r="E77" i="8" s="1"/>
  <c r="F40" i="10"/>
  <c r="C77" i="9" s="1"/>
  <c r="E77" i="9" s="1"/>
  <c r="G39" i="10"/>
  <c r="C76" i="8" s="1"/>
  <c r="E76" i="8" s="1"/>
  <c r="F39" i="10"/>
  <c r="C76" i="9" s="1"/>
  <c r="E76" i="9" s="1"/>
  <c r="G38" i="10"/>
  <c r="C75" i="8" s="1"/>
  <c r="E75" i="8" s="1"/>
  <c r="F38" i="10"/>
  <c r="C75" i="9" s="1"/>
  <c r="E75" i="9" s="1"/>
  <c r="G37" i="10"/>
  <c r="C74" i="8" s="1"/>
  <c r="E74" i="8" s="1"/>
  <c r="F37" i="10"/>
  <c r="C74" i="9" s="1"/>
  <c r="E74" i="9" s="1"/>
  <c r="G36" i="10"/>
  <c r="C73" i="8" s="1"/>
  <c r="E73" i="8" s="1"/>
  <c r="F36" i="10"/>
  <c r="C73" i="9" s="1"/>
  <c r="E73" i="9" s="1"/>
  <c r="G35" i="10"/>
  <c r="C72" i="8" s="1"/>
  <c r="E72" i="8" s="1"/>
  <c r="F35" i="10"/>
  <c r="C72" i="9" s="1"/>
  <c r="E72" i="9" s="1"/>
  <c r="G34" i="10"/>
  <c r="C71" i="8" s="1"/>
  <c r="E71" i="8" s="1"/>
  <c r="F34" i="10"/>
  <c r="C71" i="9" s="1"/>
  <c r="E71" i="9" s="1"/>
  <c r="G33" i="10"/>
  <c r="C70" i="8" s="1"/>
  <c r="E70" i="8" s="1"/>
  <c r="F33" i="10"/>
  <c r="C70" i="9" s="1"/>
  <c r="E70" i="9" s="1"/>
  <c r="G32" i="10"/>
  <c r="C69" i="8" s="1"/>
  <c r="E69" i="8" s="1"/>
  <c r="F32" i="10"/>
  <c r="C69" i="9" s="1"/>
  <c r="E69" i="9" s="1"/>
  <c r="G31" i="10"/>
  <c r="C68" i="8" s="1"/>
  <c r="E68" i="8" s="1"/>
  <c r="F31" i="10"/>
  <c r="C68" i="9" s="1"/>
  <c r="E68" i="9" s="1"/>
  <c r="G30" i="10"/>
  <c r="C67" i="8" s="1"/>
  <c r="E67" i="8" s="1"/>
  <c r="F30" i="10"/>
  <c r="C67" i="9" s="1"/>
  <c r="E67" i="9" s="1"/>
  <c r="G29" i="10"/>
  <c r="C66" i="8" s="1"/>
  <c r="E66" i="8" s="1"/>
  <c r="F29" i="10"/>
  <c r="C66" i="9" s="1"/>
  <c r="E66" i="9" s="1"/>
  <c r="G28" i="10"/>
  <c r="C65" i="8" s="1"/>
  <c r="E65" i="8" s="1"/>
  <c r="F28" i="10"/>
  <c r="C65" i="9" s="1"/>
  <c r="E65" i="9" s="1"/>
  <c r="G27" i="10"/>
  <c r="C64" i="8" s="1"/>
  <c r="E64" i="8" s="1"/>
  <c r="F27" i="10"/>
  <c r="C64" i="9" s="1"/>
  <c r="E64" i="9" s="1"/>
  <c r="G26" i="10"/>
  <c r="C63" i="8" s="1"/>
  <c r="E63" i="8" s="1"/>
  <c r="F26" i="10"/>
  <c r="C63" i="9" s="1"/>
  <c r="E63" i="9" s="1"/>
  <c r="G25" i="10"/>
  <c r="C62" i="8" s="1"/>
  <c r="E62" i="8" s="1"/>
  <c r="F25" i="10"/>
  <c r="C62" i="9" s="1"/>
  <c r="E62" i="9" s="1"/>
  <c r="G24" i="10"/>
  <c r="C61" i="8" s="1"/>
  <c r="E61" i="8" s="1"/>
  <c r="F24" i="10"/>
  <c r="C61" i="9" s="1"/>
  <c r="E61" i="9" s="1"/>
  <c r="G23" i="10"/>
  <c r="C60" i="8" s="1"/>
  <c r="E60" i="8" s="1"/>
  <c r="F23" i="10"/>
  <c r="C60" i="9" s="1"/>
  <c r="E60" i="9" s="1"/>
  <c r="G22" i="10"/>
  <c r="C59" i="8" s="1"/>
  <c r="E59" i="8" s="1"/>
  <c r="F22" i="10"/>
  <c r="C59" i="9" s="1"/>
  <c r="E59" i="9" s="1"/>
  <c r="G21" i="10"/>
  <c r="C58" i="8" s="1"/>
  <c r="E58" i="8" s="1"/>
  <c r="F21" i="10"/>
  <c r="C58" i="9" s="1"/>
  <c r="E58" i="9" s="1"/>
  <c r="G20" i="10"/>
  <c r="C57" i="8" s="1"/>
  <c r="E57" i="8" s="1"/>
  <c r="F20" i="10"/>
  <c r="C57" i="9" s="1"/>
  <c r="E57" i="9" s="1"/>
  <c r="G19" i="10"/>
  <c r="C56" i="8" s="1"/>
  <c r="E56" i="8" s="1"/>
  <c r="F19" i="10"/>
  <c r="C56" i="9" s="1"/>
  <c r="E56" i="9" s="1"/>
  <c r="G18" i="10"/>
  <c r="C55" i="8" s="1"/>
  <c r="E55" i="8" s="1"/>
  <c r="F18" i="10"/>
  <c r="C55" i="9" s="1"/>
  <c r="E55" i="9" s="1"/>
  <c r="G17" i="10"/>
  <c r="C54" i="8" s="1"/>
  <c r="E54" i="8" s="1"/>
  <c r="F17" i="10"/>
  <c r="C54" i="9" s="1"/>
  <c r="E54" i="9" s="1"/>
  <c r="G16" i="10"/>
  <c r="C53" i="8" s="1"/>
  <c r="E53" i="8" s="1"/>
  <c r="F16" i="10"/>
  <c r="C53" i="9" s="1"/>
  <c r="E53" i="9" s="1"/>
  <c r="G15" i="10"/>
  <c r="C52" i="8" s="1"/>
  <c r="E52" i="8" s="1"/>
  <c r="F15" i="10"/>
  <c r="C52" i="9" s="1"/>
  <c r="E52" i="9" s="1"/>
  <c r="G14" i="10"/>
  <c r="C51" i="8" s="1"/>
  <c r="E51" i="8" s="1"/>
  <c r="C94" i="9"/>
  <c r="C51" i="9"/>
  <c r="E51" i="9" s="1"/>
  <c r="F28" i="9"/>
  <c r="E28" i="9"/>
  <c r="D28" i="9"/>
  <c r="C28" i="9"/>
  <c r="B26" i="9"/>
  <c r="B29" i="9" s="1"/>
  <c r="F25" i="9"/>
  <c r="E25" i="9"/>
  <c r="D25" i="9"/>
  <c r="C25" i="9"/>
  <c r="F24" i="9"/>
  <c r="E24" i="9"/>
  <c r="D24" i="9"/>
  <c r="C24" i="9"/>
  <c r="G23" i="9"/>
  <c r="G22" i="9"/>
  <c r="G21" i="9"/>
  <c r="F20" i="9"/>
  <c r="E20" i="9"/>
  <c r="D20" i="9"/>
  <c r="C20" i="9"/>
  <c r="G19" i="9"/>
  <c r="B26" i="8"/>
  <c r="B29" i="8" s="1"/>
  <c r="F25" i="8"/>
  <c r="D25" i="8"/>
  <c r="G23" i="8"/>
  <c r="G22" i="8"/>
  <c r="G21" i="8"/>
  <c r="F20" i="8"/>
  <c r="E20" i="8"/>
  <c r="D20" i="8"/>
  <c r="C20" i="8"/>
  <c r="G19" i="8"/>
  <c r="E84" i="9" l="1"/>
  <c r="D26" i="8"/>
  <c r="D29" i="8" s="1"/>
  <c r="E26" i="8"/>
  <c r="D26" i="9"/>
  <c r="D29" i="9" s="1"/>
  <c r="C93" i="9" s="1"/>
  <c r="C95" i="9" s="1"/>
  <c r="E26" i="9"/>
  <c r="E29" i="9" s="1"/>
  <c r="E84" i="8"/>
  <c r="C26" i="8"/>
  <c r="C29" i="8" s="1"/>
  <c r="G24" i="9"/>
  <c r="G25" i="9"/>
  <c r="C26" i="9"/>
  <c r="C29" i="9" s="1"/>
  <c r="F26" i="8"/>
  <c r="F29" i="8" s="1"/>
  <c r="E29" i="8"/>
  <c r="G25" i="8"/>
  <c r="G20" i="8"/>
  <c r="G20" i="9"/>
  <c r="G28" i="9"/>
  <c r="F26" i="9"/>
  <c r="F29" i="9" s="1"/>
  <c r="F68" i="9" l="1"/>
  <c r="G68" i="9" s="1"/>
  <c r="I68" i="9" s="1"/>
  <c r="J68" i="9" s="1"/>
  <c r="C93" i="8"/>
  <c r="C95" i="8" s="1"/>
  <c r="F65" i="8"/>
  <c r="G65" i="8" s="1"/>
  <c r="I65" i="8" s="1"/>
  <c r="J65" i="8" s="1"/>
  <c r="F64" i="9"/>
  <c r="G64" i="9" s="1"/>
  <c r="I64" i="9" s="1"/>
  <c r="J64" i="9" s="1"/>
  <c r="G26" i="9"/>
  <c r="G29" i="9" s="1"/>
  <c r="F77" i="9"/>
  <c r="G77" i="9" s="1"/>
  <c r="I77" i="9" s="1"/>
  <c r="J77" i="9" s="1"/>
  <c r="F79" i="9"/>
  <c r="G79" i="9" s="1"/>
  <c r="I79" i="9" s="1"/>
  <c r="J79" i="9" s="1"/>
  <c r="F81" i="9"/>
  <c r="G81" i="9" s="1"/>
  <c r="I81" i="9" s="1"/>
  <c r="J81" i="9" s="1"/>
  <c r="F82" i="9"/>
  <c r="G82" i="9" s="1"/>
  <c r="I82" i="9" s="1"/>
  <c r="J82" i="9" s="1"/>
  <c r="F80" i="9"/>
  <c r="G80" i="9" s="1"/>
  <c r="I80" i="9" s="1"/>
  <c r="J80" i="9" s="1"/>
  <c r="F83" i="9"/>
  <c r="G83" i="9" s="1"/>
  <c r="I83" i="9" s="1"/>
  <c r="J83" i="9" s="1"/>
  <c r="G26" i="8"/>
  <c r="G29" i="8" s="1"/>
  <c r="F75" i="8"/>
  <c r="G75" i="8" s="1"/>
  <c r="I75" i="8" s="1"/>
  <c r="J75" i="8" s="1"/>
  <c r="F67" i="8"/>
  <c r="G67" i="8" s="1"/>
  <c r="I67" i="8" s="1"/>
  <c r="J67" i="8" s="1"/>
  <c r="F68" i="8"/>
  <c r="G68" i="8" s="1"/>
  <c r="I68" i="8" s="1"/>
  <c r="J68" i="8" s="1"/>
  <c r="F78" i="8"/>
  <c r="G78" i="8" s="1"/>
  <c r="I78" i="8" s="1"/>
  <c r="J78" i="8" s="1"/>
  <c r="F64" i="8"/>
  <c r="G64" i="8" s="1"/>
  <c r="I64" i="8" s="1"/>
  <c r="J64" i="8" s="1"/>
  <c r="F54" i="8"/>
  <c r="G54" i="8" s="1"/>
  <c r="I54" i="8" s="1"/>
  <c r="J54" i="8" s="1"/>
  <c r="F66" i="8"/>
  <c r="G66" i="8" s="1"/>
  <c r="I66" i="8" s="1"/>
  <c r="J66" i="8" s="1"/>
  <c r="F61" i="8"/>
  <c r="G61" i="8" s="1"/>
  <c r="I61" i="8" s="1"/>
  <c r="J61" i="8" s="1"/>
  <c r="F70" i="8"/>
  <c r="G70" i="8" s="1"/>
  <c r="I70" i="8" s="1"/>
  <c r="J70" i="8" s="1"/>
  <c r="F55" i="8"/>
  <c r="G55" i="8" s="1"/>
  <c r="I55" i="8" s="1"/>
  <c r="J55" i="8" s="1"/>
  <c r="F60" i="8"/>
  <c r="G60" i="8" s="1"/>
  <c r="I60" i="8" s="1"/>
  <c r="J60" i="8" s="1"/>
  <c r="F56" i="8"/>
  <c r="G56" i="8" s="1"/>
  <c r="I56" i="8" s="1"/>
  <c r="J56" i="8" s="1"/>
  <c r="F71" i="8"/>
  <c r="G71" i="8" s="1"/>
  <c r="I71" i="8" s="1"/>
  <c r="J71" i="8" s="1"/>
  <c r="F58" i="8"/>
  <c r="G58" i="8" s="1"/>
  <c r="I58" i="8" s="1"/>
  <c r="J58" i="8" s="1"/>
  <c r="F73" i="8"/>
  <c r="G73" i="8" s="1"/>
  <c r="I73" i="8" s="1"/>
  <c r="J73" i="8" s="1"/>
  <c r="F57" i="8"/>
  <c r="G57" i="8" s="1"/>
  <c r="I57" i="8" s="1"/>
  <c r="J57" i="8" s="1"/>
  <c r="F72" i="8"/>
  <c r="G72" i="8" s="1"/>
  <c r="I72" i="8" s="1"/>
  <c r="J72" i="8" s="1"/>
  <c r="F59" i="8"/>
  <c r="G59" i="8" s="1"/>
  <c r="I59" i="8" s="1"/>
  <c r="J59" i="8" s="1"/>
  <c r="F74" i="8"/>
  <c r="G74" i="8" s="1"/>
  <c r="I74" i="8" s="1"/>
  <c r="J74" i="8" s="1"/>
  <c r="F53" i="8"/>
  <c r="G53" i="8" s="1"/>
  <c r="I53" i="8" s="1"/>
  <c r="J53" i="8" s="1"/>
  <c r="F62" i="8"/>
  <c r="G62" i="8" s="1"/>
  <c r="I62" i="8" s="1"/>
  <c r="J62" i="8" s="1"/>
  <c r="F76" i="8"/>
  <c r="G76" i="8" s="1"/>
  <c r="I76" i="8" s="1"/>
  <c r="J76" i="8" s="1"/>
  <c r="F77" i="8"/>
  <c r="G77" i="8" s="1"/>
  <c r="I77" i="8" s="1"/>
  <c r="J77" i="8" s="1"/>
  <c r="F63" i="8"/>
  <c r="G63" i="8" s="1"/>
  <c r="I63" i="8" s="1"/>
  <c r="J63" i="8" s="1"/>
  <c r="F52" i="8"/>
  <c r="G52" i="8" s="1"/>
  <c r="I52" i="8" s="1"/>
  <c r="J52" i="8" s="1"/>
  <c r="F82" i="8"/>
  <c r="G82" i="8" s="1"/>
  <c r="I82" i="8" s="1"/>
  <c r="J82" i="8" s="1"/>
  <c r="F79" i="8"/>
  <c r="G79" i="8" s="1"/>
  <c r="I79" i="8" s="1"/>
  <c r="J79" i="8" s="1"/>
  <c r="F83" i="8"/>
  <c r="G83" i="8" s="1"/>
  <c r="I83" i="8" s="1"/>
  <c r="J83" i="8" s="1"/>
  <c r="F80" i="8"/>
  <c r="G80" i="8" s="1"/>
  <c r="I80" i="8" s="1"/>
  <c r="J80" i="8" s="1"/>
  <c r="F81" i="8"/>
  <c r="G81" i="8" s="1"/>
  <c r="I81" i="8" s="1"/>
  <c r="J81" i="8" s="1"/>
  <c r="F51" i="9"/>
  <c r="G51" i="9" s="1"/>
  <c r="I51" i="9" s="1"/>
  <c r="J51" i="9" s="1"/>
  <c r="F66" i="9"/>
  <c r="G66" i="9" s="1"/>
  <c r="I66" i="9" s="1"/>
  <c r="J66" i="9" s="1"/>
  <c r="F53" i="9"/>
  <c r="G53" i="9" s="1"/>
  <c r="I53" i="9" s="1"/>
  <c r="J53" i="9" s="1"/>
  <c r="F65" i="9"/>
  <c r="G65" i="9" s="1"/>
  <c r="I65" i="9" s="1"/>
  <c r="J65" i="9" s="1"/>
  <c r="F52" i="9"/>
  <c r="G52" i="9" s="1"/>
  <c r="I52" i="9" s="1"/>
  <c r="J52" i="9" s="1"/>
  <c r="F67" i="9"/>
  <c r="G67" i="9" s="1"/>
  <c r="I67" i="9" s="1"/>
  <c r="J67" i="9" s="1"/>
  <c r="F54" i="9"/>
  <c r="G54" i="9" s="1"/>
  <c r="I54" i="9" s="1"/>
  <c r="J54" i="9" s="1"/>
  <c r="F69" i="9"/>
  <c r="G69" i="9" s="1"/>
  <c r="I69" i="9" s="1"/>
  <c r="J69" i="9" s="1"/>
  <c r="F63" i="9"/>
  <c r="G63" i="9" s="1"/>
  <c r="I63" i="9" s="1"/>
  <c r="J63" i="9" s="1"/>
  <c r="F57" i="9"/>
  <c r="G57" i="9" s="1"/>
  <c r="I57" i="9" s="1"/>
  <c r="J57" i="9" s="1"/>
  <c r="F72" i="9"/>
  <c r="G72" i="9" s="1"/>
  <c r="I72" i="9" s="1"/>
  <c r="J72" i="9" s="1"/>
  <c r="F59" i="9"/>
  <c r="G59" i="9" s="1"/>
  <c r="I59" i="9" s="1"/>
  <c r="J59" i="9" s="1"/>
  <c r="F74" i="9"/>
  <c r="G74" i="9" s="1"/>
  <c r="I74" i="9" s="1"/>
  <c r="J74" i="9" s="1"/>
  <c r="F60" i="9"/>
  <c r="G60" i="9" s="1"/>
  <c r="I60" i="9" s="1"/>
  <c r="J60" i="9" s="1"/>
  <c r="F76" i="9"/>
  <c r="G76" i="9" s="1"/>
  <c r="I76" i="9" s="1"/>
  <c r="J76" i="9" s="1"/>
  <c r="F55" i="9"/>
  <c r="G55" i="9" s="1"/>
  <c r="I55" i="9" s="1"/>
  <c r="J55" i="9" s="1"/>
  <c r="F58" i="9"/>
  <c r="G58" i="9" s="1"/>
  <c r="I58" i="9" s="1"/>
  <c r="J58" i="9" s="1"/>
  <c r="F73" i="9"/>
  <c r="G73" i="9" s="1"/>
  <c r="I73" i="9" s="1"/>
  <c r="J73" i="9" s="1"/>
  <c r="F75" i="9"/>
  <c r="G75" i="9" s="1"/>
  <c r="I75" i="9" s="1"/>
  <c r="J75" i="9" s="1"/>
  <c r="F61" i="9"/>
  <c r="G61" i="9" s="1"/>
  <c r="I61" i="9" s="1"/>
  <c r="J61" i="9" s="1"/>
  <c r="F51" i="8"/>
  <c r="G51" i="8" s="1"/>
  <c r="I51" i="8" s="1"/>
  <c r="J51" i="8" s="1"/>
  <c r="F69" i="8"/>
  <c r="G69" i="8" s="1"/>
  <c r="I69" i="8" s="1"/>
  <c r="J69" i="8" s="1"/>
  <c r="F71" i="9"/>
  <c r="G71" i="9" s="1"/>
  <c r="I71" i="9" s="1"/>
  <c r="J71" i="9" s="1"/>
  <c r="F62" i="9"/>
  <c r="G62" i="9" s="1"/>
  <c r="I62" i="9" s="1"/>
  <c r="J62" i="9" s="1"/>
  <c r="F70" i="9"/>
  <c r="G70" i="9" s="1"/>
  <c r="I70" i="9" s="1"/>
  <c r="J70" i="9" s="1"/>
  <c r="F78" i="9"/>
  <c r="G78" i="9" s="1"/>
  <c r="I78" i="9" s="1"/>
  <c r="J78" i="9" s="1"/>
  <c r="F56" i="9"/>
  <c r="G56" i="9" s="1"/>
  <c r="I56" i="9" s="1"/>
  <c r="J56" i="9" s="1"/>
</calcChain>
</file>

<file path=xl/sharedStrings.xml><?xml version="1.0" encoding="utf-8"?>
<sst xmlns="http://schemas.openxmlformats.org/spreadsheetml/2006/main" count="345" uniqueCount="161">
  <si>
    <t>CPT Code</t>
  </si>
  <si>
    <t>Procedure</t>
  </si>
  <si>
    <t>Total</t>
  </si>
  <si>
    <t>Salary and Wages</t>
  </si>
  <si>
    <t>Fringe Benefits</t>
  </si>
  <si>
    <t>Supplies</t>
  </si>
  <si>
    <t>Travel</t>
  </si>
  <si>
    <t>Other Expense</t>
  </si>
  <si>
    <t>Admin Overhead</t>
  </si>
  <si>
    <t>Prior Year</t>
  </si>
  <si>
    <t>FSR</t>
  </si>
  <si>
    <t>Total Direct</t>
  </si>
  <si>
    <t>Communications</t>
  </si>
  <si>
    <t>Medical</t>
  </si>
  <si>
    <t>Lab</t>
  </si>
  <si>
    <t>Education/Outreach</t>
  </si>
  <si>
    <t>Space</t>
  </si>
  <si>
    <t xml:space="preserve">Divide costs among 4 Functional Cost Centers.  </t>
  </si>
  <si>
    <t>Travel and Communications should be allocated according to costs expended in each functional cost center.</t>
  </si>
  <si>
    <t>Admin Overhead should be allocated in proportion to salary and wages expense (formula provided).</t>
  </si>
  <si>
    <t>Quantity</t>
  </si>
  <si>
    <t>Contraceptive</t>
  </si>
  <si>
    <t>/---------------------Functional Cost Centers---------------------------/</t>
  </si>
  <si>
    <t>Removal Contraceptive Capsule</t>
  </si>
  <si>
    <t>Insert Drug Implant Device</t>
  </si>
  <si>
    <t>IUD Insertion</t>
  </si>
  <si>
    <t>IUD Removal</t>
  </si>
  <si>
    <t>Injection Admin</t>
  </si>
  <si>
    <t>RVU</t>
  </si>
  <si>
    <t>PROVIDED</t>
  </si>
  <si>
    <t>UNITS</t>
  </si>
  <si>
    <t>Total Units of Service Provided</t>
  </si>
  <si>
    <t>Work RVU</t>
  </si>
  <si>
    <t>PE RVU</t>
  </si>
  <si>
    <t>MP RVU</t>
  </si>
  <si>
    <t>Rest of Michigan</t>
  </si>
  <si>
    <t>WORK</t>
  </si>
  <si>
    <t>NON-FAC</t>
  </si>
  <si>
    <t>MP</t>
  </si>
  <si>
    <t>Total RVU</t>
  </si>
  <si>
    <t>(GPCI Applied)</t>
  </si>
  <si>
    <t>Rest of MI</t>
  </si>
  <si>
    <t>Fringe Benefits are automatically calculated based on the percent of total fringes in relation to total salary and wages.</t>
  </si>
  <si>
    <t>Current</t>
  </si>
  <si>
    <t>Charge</t>
  </si>
  <si>
    <t>Difference</t>
  </si>
  <si>
    <t>Percent</t>
  </si>
  <si>
    <t>Below Cost</t>
  </si>
  <si>
    <t>Total Supplies Functional Cost Center Cost</t>
  </si>
  <si>
    <t>Cost of Supplies</t>
  </si>
  <si>
    <t xml:space="preserve">Divide total cost of supplies (external and internal) by total external price to establish a mark-up amount. </t>
  </si>
  <si>
    <t>Apply mark-up amount to each individual external supply cost to establish a fee.</t>
  </si>
  <si>
    <t>Determine total cost of supplies (external purchases and internal costs). (Obtain from STEP ONE above.)</t>
  </si>
  <si>
    <t>(BASED ON COST, RVU, AND GPCI)</t>
  </si>
  <si>
    <t>Remove Drug Implant Device</t>
  </si>
  <si>
    <t>Remove/Insert Drug Implant</t>
  </si>
  <si>
    <t>Removal of Sperm Ducts(s)</t>
  </si>
  <si>
    <t>Fitting of Diaphragm/Cap</t>
  </si>
  <si>
    <t>Prev Visit New Age 5-11</t>
  </si>
  <si>
    <t>Prev Visit New Age 12-17</t>
  </si>
  <si>
    <t>Prev Visit New Age 18-39</t>
  </si>
  <si>
    <t>Prev Visit New Age 40-64</t>
  </si>
  <si>
    <t>Init Pm E/M New Pat 65+ Yr</t>
  </si>
  <si>
    <t>Prev Visit Est Age 5-11</t>
  </si>
  <si>
    <t>Prev Visit Est Age 12-17</t>
  </si>
  <si>
    <t>Prev Visit Est Age 18-39</t>
  </si>
  <si>
    <t>Prev Visit Est Age 40-64</t>
  </si>
  <si>
    <t>Per Pm Reeval Est Pat 65+ Yr</t>
  </si>
  <si>
    <t>RVU is automatically populated from the RVU tab.</t>
  </si>
  <si>
    <t xml:space="preserve">STEP SIX:  SET FEES FOR LABORATORY TO RECOVER COST OF LABORATORY SERVICES (EXTERNAL AND INTERNAL). </t>
  </si>
  <si>
    <t>COST PER UNIT</t>
  </si>
  <si>
    <t>OF SERVICE</t>
  </si>
  <si>
    <t xml:space="preserve">(Total Medical Cost / </t>
  </si>
  <si>
    <t>Total Units Provided)</t>
  </si>
  <si>
    <t>COST PER</t>
  </si>
  <si>
    <t>PROCEDURE</t>
  </si>
  <si>
    <t>(Cost Per Unit *</t>
  </si>
  <si>
    <t>RVU)</t>
  </si>
  <si>
    <t>STEP TWO:  INSERT QUANTITY OF MEDICAL PROCEDURES PERFORMED BY CPT CODE BELOW. (Insert in green highlighted area only.)</t>
  </si>
  <si>
    <t>STEP FOUR:  DETERMINE COST PER PROCEDURE BASED ON RVU. (Once all costs and units of service are input, this is calculated automatically.)</t>
  </si>
  <si>
    <t>STEP THREE:  CALCULATE THE COST PER UNIT OF SERVICE. (Once all costs and units of service are input, this is calculated automatically.)</t>
  </si>
  <si>
    <t xml:space="preserve">For comparison, insert current charge. </t>
  </si>
  <si>
    <t>The difference between the current charge and cost per procedure, and the percent difference will be shown.</t>
  </si>
  <si>
    <t>STEP ONE:  IDENTIFY COSTS AND PLACE INTO FUNCTIONAL COST CENTERS (Insert in green highlighted area only.)</t>
  </si>
  <si>
    <t xml:space="preserve">STEP FIVE:  SET FEES FOR SUPPLIES TO RECOVER COST OF SUPPLIES; AND INTERNAL COST OF STOCKING, STORING AND DISPENSING. </t>
  </si>
  <si>
    <t>Office/Outpatient Visit New (Expanded Problem Focused/Low to Moderate/20 min)</t>
  </si>
  <si>
    <t>Office/Outpatient Visit New (Detailed Problem Focused/Moderate/30 min)</t>
  </si>
  <si>
    <t>Office/Outpatient Visit New (Comprehensive Eval/Moderate to High/45 min)</t>
  </si>
  <si>
    <t>Office/Outpatient Visit New (Comprehensive Eval/High/60 min)</t>
  </si>
  <si>
    <t>Office/Outpatient Visit Est (Simple Problem Focused/Low Complexity/10 min)</t>
  </si>
  <si>
    <t>Office/Outpatient Visit Est (Expanded Problem Focused/Low to Moderate/20 min)</t>
  </si>
  <si>
    <t>Office/Outpatient Visit Est (Detailed Problem Focused/Moderate/30 min)</t>
  </si>
  <si>
    <t>Office/Outpatient Visit Est (Comprehensive Eval/Moderate to High/45 min)</t>
  </si>
  <si>
    <t>Office/Outpatient Visit Est (Comprehensive Eval/High/60 min)</t>
  </si>
  <si>
    <r>
      <t>Units provided is calculated by multipying quantity by RVU (</t>
    </r>
    <r>
      <rPr>
        <b/>
        <i/>
        <sz val="8"/>
        <rFont val="Arial"/>
        <family val="2"/>
      </rPr>
      <t>Note: RVU is rounded to nearest 100th, but number used in formula is not</t>
    </r>
    <r>
      <rPr>
        <b/>
        <i/>
        <sz val="10"/>
        <rFont val="Arial"/>
        <family val="2"/>
      </rPr>
      <t>).</t>
    </r>
  </si>
  <si>
    <t xml:space="preserve">NOTE: </t>
  </si>
  <si>
    <t xml:space="preserve">DETROIT FEE SETTING FOR MEDICAL, SUPPLIES, LAB </t>
  </si>
  <si>
    <t xml:space="preserve"> DELETE GREEN EXAMPLE DATA BEFORE YOU START</t>
  </si>
  <si>
    <t>Geographic  Practice Cost  Indices (GPCI)</t>
  </si>
  <si>
    <t xml:space="preserve">You will only use one tab to calculate your cost information </t>
  </si>
  <si>
    <t>A.</t>
  </si>
  <si>
    <t>B.</t>
  </si>
  <si>
    <t>C.</t>
  </si>
  <si>
    <t xml:space="preserve">D. </t>
  </si>
  <si>
    <t xml:space="preserve">Make sure you delete the data in the Green colored boxes before you start. </t>
  </si>
  <si>
    <t xml:space="preserve">You will replace this example data with your own agency data.     </t>
  </si>
  <si>
    <t xml:space="preserve">Once you enter the data, your costs will be generated in Yellow under Cost Per Procedure.     </t>
  </si>
  <si>
    <t xml:space="preserve">THE REST OF MICHIGAN FEE SETTING FOR MEDICAL, SUPPLIES, LAB </t>
  </si>
  <si>
    <t>Units provided is calculated by multipying quantity by RVU (Note: RVU is rounded to nearest 100th, but number used in formula is not).</t>
  </si>
  <si>
    <t xml:space="preserve"> Instructions: </t>
  </si>
  <si>
    <t>South East MI</t>
  </si>
  <si>
    <t>South East MI (City of Detroit, Macomb, Oakland, Wayne, Washtenaw)</t>
  </si>
  <si>
    <t>South East, Michigan Includes:</t>
  </si>
  <si>
    <t xml:space="preserve"> ( City of Detroit, Macomb, Oakland, Wayne, Washtenaw)</t>
  </si>
  <si>
    <t>Fee setting for the rest of Michigan Excludes:</t>
  </si>
  <si>
    <t>(City of Detroit, Macomb, Oakland, Wayne, Washtenaw)</t>
  </si>
  <si>
    <t xml:space="preserve">Determine your costs for the Functional Cost Centers. Identifying the costs for your functional cost centers is an important element of determining your costs.    </t>
  </si>
  <si>
    <t xml:space="preserve">Reference: A Guide to Cost Analysis - Allocation of Costs PDF attachment for more information.  </t>
  </si>
  <si>
    <t xml:space="preserve">There is also an example of a Time Study Sheet (excel attachment). </t>
  </si>
  <si>
    <t>The tab labeled (RVU with GPCI Applied) shows how the formula works to apply the Geographic Practice Cost Indices (GPCI).</t>
  </si>
  <si>
    <t>Salaries and Wages should be allocated according to personnel time spent in each functional cost center.  Identify the percent of time each staff member works in each functional cost center and apply the percents to each staff members' salary/wages to calculate the amount to place in each functional cost center.  The percent of time worked in each functional cost center can be determined by time studies, supervisory staff determination, or Executive Director/Finance Officer determination as described in "A Guide to Cost Analysis - Allocation of Costs".</t>
  </si>
  <si>
    <t>Supplies should be allocated according to those used in each functional cost center.  One way to allocate these expenses is to track through inventory control.</t>
  </si>
  <si>
    <t>Space should be allocated according to square foot used by each functional cost center.</t>
  </si>
  <si>
    <t>Divide costs among 4 Functional Cost Centers per the Instructions tab.</t>
  </si>
  <si>
    <t>There are two Tabs, (Fee Setting for Rest of Mich) and (Fee Setting for South East Mich)</t>
  </si>
  <si>
    <t>(Reference: The Basics Relative Value Units (RVUs) PDF attachment for more information.)</t>
  </si>
  <si>
    <t xml:space="preserve">South East Mich is defined as: City of Detroit; Macomb, Oakland, Washtenaw, and Wayne Counties. </t>
  </si>
  <si>
    <t>Example:</t>
  </si>
  <si>
    <t>Methodology:</t>
  </si>
  <si>
    <t>ADDITIONAL FAMILY PLANNING PROCEDURE CPT CODE NOT LISTED</t>
  </si>
  <si>
    <t>TBD</t>
  </si>
  <si>
    <t>Use the RVU with GPCI Applied Tab</t>
  </si>
  <si>
    <r>
      <t>For ease, click the Link in Cell B5 to navigate to the CY 2019 PFS Final Rule Addenda [ZIP, 1MB] zip file. (</t>
    </r>
    <r>
      <rPr>
        <b/>
        <sz val="10"/>
        <rFont val="Arial"/>
        <family val="2"/>
      </rPr>
      <t>Located within the 'Downloads' box)</t>
    </r>
  </si>
  <si>
    <t>Go to RVU with GPCI Applied Tab and complete the following fields:</t>
  </si>
  <si>
    <t>Start methodology here.</t>
  </si>
  <si>
    <t>Click the Link in Cell B3 to navigate to cms.gov website</t>
  </si>
  <si>
    <t>We identified the cost per procedure using the cost analysis tool.  We then compared our cost per procedure to locally prevailing rates based on fee analysis publications by procedural code, Michigan Medicaid fee schedule published by MDHHS, and average reimbursement rates of private insurers, and found that those rates were generally 15-20% below our actual costs per procedure.  Our costs of providing the services are higher than other providers of Family Planning Services as a result of (insert reason).  To remain competitive with other providers of Family Planning Services in the area, we will set our rates at 15-20% below our actual cost of providing the services.  The additional costs are supplemented by local funds.</t>
  </si>
  <si>
    <t>(Example Below)</t>
  </si>
  <si>
    <t>Other Expense can be allocated in proportion to salary and wages expense (formula provided) unless a particular cost should be specifically allocated to a functional cost center to prevent a disproportionate allocation. An example of this would be outside lab costs for which a larger share may go under the Lab Functional Cost Center</t>
  </si>
  <si>
    <t>STEP SEVEN (OPTIONAL):  ADDING ADDITIONAL FAMILY PLANNING PROCEDURE(S) AND CPT CODE(S) RELATED TO STEP TWO ABOVE.</t>
  </si>
  <si>
    <t>Click and Open the Addendum B Relative Value Units and Relative Information CY 2019 CMS 1693-F excel workbook with the above mentioned zip file.</t>
  </si>
  <si>
    <t>Find the applicable CPT Codes within the above excel workbook</t>
  </si>
  <si>
    <t>If additional CPTs are needed, see STEP SEVEN below.</t>
  </si>
  <si>
    <t>Mark-up on Supplies (Amount above 100% Represents Mark Up)</t>
  </si>
  <si>
    <t>Use average amount paid for each test and add internal costs proportionately.</t>
  </si>
  <si>
    <t xml:space="preserve">Once you pick the correct tab, follow the instructions below: Step One Through Step Seven. (Step One through Seven is also printed on the Tool Tab)  </t>
  </si>
  <si>
    <r>
      <t xml:space="preserve">Document the process used to develop the fee schedule that is designed to recover the reasonable cost of providing services below.  The documented process must include an analysis of the costs of providing services and identification of other factors used to determine the fee schedule.  </t>
    </r>
    <r>
      <rPr>
        <u/>
        <sz val="10"/>
        <rFont val="Arial"/>
        <family val="2"/>
      </rPr>
      <t>Sub-recipients may elect to set their fee schedule below what would recover the actual cost of providing services, based on their specific community needs and circumstances.  Accordingly, these factors must be explained below.</t>
    </r>
    <r>
      <rPr>
        <sz val="10"/>
        <rFont val="Arial"/>
        <family val="2"/>
      </rPr>
      <t xml:space="preserve"> </t>
    </r>
  </si>
  <si>
    <t>STEP EIGHT:  COMPLETE THE EXPLANATION TAB, IF APPLICABLE.</t>
  </si>
  <si>
    <t>If the developed fee schedule is set below the recommended cost per procedure; complete the Explanation tab to document the methodology and process of the setting of the fee schedule.</t>
  </si>
  <si>
    <t>.</t>
  </si>
  <si>
    <t>Geographic Practice Cost Indices (GPCI) - cgm.com</t>
  </si>
  <si>
    <t xml:space="preserve">Input the Fiscal Year 2024 Final FSR amounts in cells B19-B25 &amp; B28. </t>
  </si>
  <si>
    <t>https://www.cms.gov/medicare/payment/fee-schedules/physician/pfs-relative-value-files/rvu25a</t>
  </si>
  <si>
    <t xml:space="preserve">SOURCE for GPCI Information:       2025 Data </t>
  </si>
  <si>
    <t xml:space="preserve">SOURCE for 2025 RVU Information: CMS.gov  web site  </t>
  </si>
  <si>
    <t>REVISION DATE 9-10-2025</t>
  </si>
  <si>
    <t xml:space="preserve">MDHHS has already applied the RVU numbers based on 2025 information.  </t>
  </si>
  <si>
    <t xml:space="preserve">Input the Fiscal Year 2025 Final FSR amounts in cells B19-B25 &amp; B28.  </t>
  </si>
  <si>
    <t>Click the Link in Cell B5 to navigate to cms.gov website</t>
  </si>
  <si>
    <r>
      <t>For ease, click the Link in Cell B5 to navigate to File Name RVU25A (</t>
    </r>
    <r>
      <rPr>
        <b/>
        <sz val="10"/>
        <rFont val="Arial"/>
        <family val="2"/>
      </rPr>
      <t>Located within the 'Downloads' box)</t>
    </r>
  </si>
  <si>
    <t>Click and Open RVU25A and Open Excel File PPRRVU25_JAN  Date Modified 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</si>
</sst>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00"/>
  </numFmts>
  <fonts count="45" x14ac:knownFonts="1">
    <font>
      <sz val="10"/>
      <name val="Arial"/>
    </font>
    <font>
      <sz val="11"/>
      <color theme="1"/>
      <name val="Calibri"/>
      <family val="2"/>
      <scheme val="minor"/>
    </font>
    <font>
      <sz val="10"/>
      <name val="Arial"/>
      <family val="2"/>
    </font>
    <font>
      <u/>
      <sz val="10"/>
      <color indexed="12"/>
      <name val="Arial"/>
      <family val="2"/>
    </font>
    <font>
      <b/>
      <sz val="10"/>
      <name val="Arial"/>
      <family val="2"/>
    </font>
    <font>
      <sz val="8"/>
      <name val="Arial"/>
      <family val="2"/>
    </font>
    <font>
      <sz val="10"/>
      <name val="Arial"/>
      <family val="2"/>
    </font>
    <font>
      <i/>
      <sz val="10"/>
      <name val="Arial"/>
      <family val="2"/>
    </font>
    <font>
      <b/>
      <sz val="8"/>
      <name val="Arial Narrow"/>
      <family val="2"/>
    </font>
    <font>
      <sz val="14"/>
      <name val="Arial"/>
      <family val="2"/>
    </font>
    <font>
      <sz val="18"/>
      <name val="Arial"/>
      <family val="2"/>
    </font>
    <font>
      <i/>
      <sz val="8"/>
      <name val="Arial"/>
      <family val="2"/>
    </font>
    <font>
      <sz val="20"/>
      <name val="Arial"/>
      <family val="2"/>
    </font>
    <font>
      <sz val="24"/>
      <name val="Arial"/>
      <family val="2"/>
    </font>
    <font>
      <sz val="9"/>
      <name val="Arial"/>
      <family val="2"/>
    </font>
    <font>
      <b/>
      <i/>
      <sz val="10"/>
      <name val="Arial"/>
      <family val="2"/>
    </font>
    <font>
      <b/>
      <i/>
      <sz val="8"/>
      <name val="Arial"/>
      <family val="2"/>
    </font>
    <font>
      <b/>
      <sz val="12"/>
      <name val="Arial"/>
      <family val="2"/>
    </font>
    <font>
      <b/>
      <sz val="11"/>
      <name val="Arial"/>
      <family val="2"/>
    </font>
    <font>
      <sz val="11"/>
      <name val="Arial"/>
      <family val="2"/>
    </font>
    <font>
      <b/>
      <sz val="14"/>
      <name val="Arial"/>
      <family val="2"/>
    </font>
    <font>
      <sz val="12"/>
      <name val="Arial"/>
      <family val="2"/>
    </font>
    <font>
      <b/>
      <i/>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sz val="14"/>
      <color rgb="FFFF0000"/>
      <name val="Arial"/>
      <family val="2"/>
    </font>
    <font>
      <b/>
      <sz val="11"/>
      <color rgb="FFFF0000"/>
      <name val="Arial"/>
      <family val="2"/>
    </font>
    <font>
      <u/>
      <sz val="10"/>
      <name val="Arial"/>
      <family val="2"/>
    </font>
    <font>
      <b/>
      <sz val="10"/>
      <color theme="1"/>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6" tint="0.39997558519241921"/>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5" fillId="26" borderId="0" applyNumberFormat="0" applyBorder="0" applyAlignment="0" applyProtection="0"/>
    <xf numFmtId="0" fontId="26" fillId="27" borderId="16" applyNumberFormat="0" applyAlignment="0" applyProtection="0"/>
    <xf numFmtId="0" fontId="27" fillId="28" borderId="17" applyNumberFormat="0" applyAlignment="0" applyProtection="0"/>
    <xf numFmtId="44" fontId="2" fillId="0" borderId="0" applyFont="0" applyFill="0" applyBorder="0" applyAlignment="0" applyProtection="0"/>
    <xf numFmtId="0" fontId="28" fillId="0" borderId="0" applyNumberFormat="0" applyFill="0" applyBorder="0" applyAlignment="0" applyProtection="0"/>
    <xf numFmtId="0" fontId="29" fillId="29" borderId="0" applyNumberFormat="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3" fillId="0" borderId="0" applyNumberFormat="0" applyFill="0" applyBorder="0" applyAlignment="0" applyProtection="0">
      <alignment vertical="top"/>
      <protection locked="0"/>
    </xf>
    <xf numFmtId="0" fontId="33" fillId="30" borderId="16" applyNumberFormat="0" applyAlignment="0" applyProtection="0"/>
    <xf numFmtId="0" fontId="34" fillId="0" borderId="21" applyNumberFormat="0" applyFill="0" applyAlignment="0" applyProtection="0"/>
    <xf numFmtId="0" fontId="35" fillId="31" borderId="0" applyNumberFormat="0" applyBorder="0" applyAlignment="0" applyProtection="0"/>
    <xf numFmtId="0" fontId="23" fillId="0" borderId="0"/>
    <xf numFmtId="0" fontId="23" fillId="32" borderId="22" applyNumberFormat="0" applyFont="0" applyAlignment="0" applyProtection="0"/>
    <xf numFmtId="0" fontId="36" fillId="27" borderId="23" applyNumberFormat="0" applyAlignment="0" applyProtection="0"/>
    <xf numFmtId="0" fontId="37" fillId="0" borderId="0" applyNumberFormat="0" applyFill="0" applyBorder="0" applyAlignment="0" applyProtection="0"/>
    <xf numFmtId="0" fontId="38" fillId="0" borderId="24" applyNumberFormat="0" applyFill="0" applyAlignment="0" applyProtection="0"/>
    <xf numFmtId="0" fontId="39" fillId="0" borderId="0" applyNumberFormat="0" applyFill="0" applyBorder="0" applyAlignment="0" applyProtection="0"/>
    <xf numFmtId="0" fontId="2" fillId="0" borderId="0"/>
    <xf numFmtId="0" fontId="1" fillId="0" borderId="0"/>
  </cellStyleXfs>
  <cellXfs count="158">
    <xf numFmtId="0" fontId="0" fillId="0" borderId="0" xfId="0"/>
    <xf numFmtId="0" fontId="7" fillId="0" borderId="0" xfId="0" applyFont="1"/>
    <xf numFmtId="0" fontId="6" fillId="0" borderId="0" xfId="0" applyFont="1" applyAlignment="1">
      <alignment horizontal="center"/>
    </xf>
    <xf numFmtId="0" fontId="11" fillId="0" borderId="0" xfId="0" applyFont="1"/>
    <xf numFmtId="0" fontId="41" fillId="0" borderId="0" xfId="0" applyFont="1"/>
    <xf numFmtId="0" fontId="4"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17" fillId="0" borderId="0" xfId="0" applyFont="1" applyAlignment="1">
      <alignment horizontal="center"/>
    </xf>
    <xf numFmtId="0" fontId="21" fillId="0" borderId="0" xfId="0" applyFont="1"/>
    <xf numFmtId="0" fontId="9" fillId="0" borderId="0" xfId="0" applyFont="1"/>
    <xf numFmtId="0" fontId="22" fillId="0" borderId="0" xfId="0" applyFont="1"/>
    <xf numFmtId="44" fontId="0" fillId="0" borderId="0" xfId="28" applyFont="1"/>
    <xf numFmtId="0" fontId="3" fillId="0" borderId="0" xfId="35" applyAlignment="1" applyProtection="1"/>
    <xf numFmtId="0" fontId="10" fillId="0" borderId="0" xfId="45" applyFont="1"/>
    <xf numFmtId="0" fontId="2" fillId="0" borderId="0" xfId="45"/>
    <xf numFmtId="0" fontId="9" fillId="0" borderId="0" xfId="45" applyFont="1"/>
    <xf numFmtId="0" fontId="9" fillId="0" borderId="0" xfId="45" applyFont="1" applyAlignment="1">
      <alignment horizontal="center"/>
    </xf>
    <xf numFmtId="0" fontId="41" fillId="0" borderId="0" xfId="45" applyFont="1"/>
    <xf numFmtId="0" fontId="42" fillId="0" borderId="0" xfId="45" applyFont="1" applyAlignment="1">
      <alignment horizontal="center"/>
    </xf>
    <xf numFmtId="0" fontId="15" fillId="0" borderId="0" xfId="45" applyFont="1"/>
    <xf numFmtId="0" fontId="4" fillId="0" borderId="0" xfId="45" applyFont="1"/>
    <xf numFmtId="0" fontId="42" fillId="33" borderId="1" xfId="45" applyFont="1" applyFill="1" applyBorder="1" applyAlignment="1">
      <alignment horizontal="center"/>
    </xf>
    <xf numFmtId="0" fontId="42" fillId="33" borderId="2" xfId="45" applyFont="1" applyFill="1" applyBorder="1" applyAlignment="1">
      <alignment horizontal="center"/>
    </xf>
    <xf numFmtId="0" fontId="18" fillId="0" borderId="1" xfId="45" applyFont="1" applyBorder="1" applyAlignment="1">
      <alignment horizontal="center"/>
    </xf>
    <xf numFmtId="0" fontId="18" fillId="0" borderId="2" xfId="45" applyFont="1" applyBorder="1" applyAlignment="1">
      <alignment horizontal="center"/>
    </xf>
    <xf numFmtId="0" fontId="7" fillId="0" borderId="0" xfId="45" applyFont="1"/>
    <xf numFmtId="0" fontId="2" fillId="0" borderId="7" xfId="45" applyBorder="1"/>
    <xf numFmtId="0" fontId="2" fillId="0" borderId="13" xfId="45" applyBorder="1" applyAlignment="1">
      <alignment horizontal="center"/>
    </xf>
    <xf numFmtId="0" fontId="2" fillId="0" borderId="7" xfId="45" applyBorder="1" applyAlignment="1">
      <alignment horizontal="center"/>
    </xf>
    <xf numFmtId="0" fontId="2" fillId="0" borderId="12" xfId="45" applyBorder="1" applyAlignment="1">
      <alignment horizontal="center"/>
    </xf>
    <xf numFmtId="0" fontId="2" fillId="0" borderId="4" xfId="45" applyBorder="1" applyAlignment="1">
      <alignment horizontal="center"/>
    </xf>
    <xf numFmtId="0" fontId="2" fillId="0" borderId="0" xfId="45" applyAlignment="1">
      <alignment horizontal="center"/>
    </xf>
    <xf numFmtId="0" fontId="2" fillId="0" borderId="6" xfId="45" applyBorder="1" applyAlignment="1">
      <alignment horizontal="center"/>
    </xf>
    <xf numFmtId="0" fontId="2" fillId="0" borderId="4" xfId="45" applyBorder="1"/>
    <xf numFmtId="164" fontId="2" fillId="35" borderId="6" xfId="45" applyNumberFormat="1" applyFill="1" applyBorder="1"/>
    <xf numFmtId="164" fontId="2" fillId="35" borderId="4" xfId="45" applyNumberFormat="1" applyFill="1" applyBorder="1"/>
    <xf numFmtId="164" fontId="2" fillId="0" borderId="4" xfId="45" applyNumberFormat="1" applyBorder="1"/>
    <xf numFmtId="3" fontId="2" fillId="0" borderId="0" xfId="45" applyNumberFormat="1"/>
    <xf numFmtId="3" fontId="2" fillId="35" borderId="4" xfId="45" applyNumberFormat="1" applyFill="1" applyBorder="1"/>
    <xf numFmtId="3" fontId="2" fillId="0" borderId="4" xfId="45" applyNumberFormat="1" applyBorder="1"/>
    <xf numFmtId="0" fontId="4" fillId="0" borderId="0" xfId="45" applyFont="1" applyAlignment="1">
      <alignment horizontal="center"/>
    </xf>
    <xf numFmtId="0" fontId="11" fillId="0" borderId="0" xfId="45" applyFont="1"/>
    <xf numFmtId="0" fontId="40" fillId="0" borderId="0" xfId="45" applyFont="1"/>
    <xf numFmtId="0" fontId="2" fillId="0" borderId="8" xfId="45" applyBorder="1" applyAlignment="1">
      <alignment horizontal="center"/>
    </xf>
    <xf numFmtId="0" fontId="2" fillId="33" borderId="7" xfId="45" applyFill="1" applyBorder="1" applyAlignment="1">
      <alignment horizontal="center"/>
    </xf>
    <xf numFmtId="0" fontId="2" fillId="0" borderId="11" xfId="45" applyBorder="1" applyAlignment="1">
      <alignment horizontal="center"/>
    </xf>
    <xf numFmtId="0" fontId="2" fillId="33" borderId="10" xfId="45" applyFill="1" applyBorder="1" applyAlignment="1">
      <alignment horizontal="center"/>
    </xf>
    <xf numFmtId="0" fontId="2" fillId="0" borderId="5" xfId="45" applyBorder="1"/>
    <xf numFmtId="0" fontId="5" fillId="0" borderId="11" xfId="45" applyFont="1" applyBorder="1" applyAlignment="1">
      <alignment horizontal="center"/>
    </xf>
    <xf numFmtId="0" fontId="5" fillId="33" borderId="10" xfId="45" applyFont="1" applyFill="1" applyBorder="1" applyAlignment="1">
      <alignment horizontal="center"/>
    </xf>
    <xf numFmtId="0" fontId="2" fillId="0" borderId="5" xfId="45" applyBorder="1" applyAlignment="1">
      <alignment horizontal="center"/>
    </xf>
    <xf numFmtId="0" fontId="2" fillId="0" borderId="9" xfId="45" applyBorder="1" applyAlignment="1">
      <alignment horizontal="center"/>
    </xf>
    <xf numFmtId="0" fontId="5" fillId="0" borderId="9" xfId="45" applyFont="1" applyBorder="1" applyAlignment="1">
      <alignment horizontal="center"/>
    </xf>
    <xf numFmtId="0" fontId="5" fillId="33" borderId="6" xfId="45" applyFont="1" applyFill="1" applyBorder="1" applyAlignment="1">
      <alignment horizontal="center"/>
    </xf>
    <xf numFmtId="0" fontId="14" fillId="0" borderId="4" xfId="45" applyFont="1" applyBorder="1"/>
    <xf numFmtId="4" fontId="2" fillId="0" borderId="4" xfId="45" applyNumberFormat="1" applyBorder="1"/>
    <xf numFmtId="3" fontId="2" fillId="35" borderId="4" xfId="45" applyNumberFormat="1" applyFill="1" applyBorder="1" applyAlignment="1">
      <alignment horizontal="right"/>
    </xf>
    <xf numFmtId="4" fontId="2" fillId="0" borderId="6" xfId="45" applyNumberFormat="1" applyBorder="1"/>
    <xf numFmtId="4" fontId="2" fillId="0" borderId="6" xfId="45" applyNumberFormat="1" applyBorder="1" applyAlignment="1">
      <alignment horizontal="center"/>
    </xf>
    <xf numFmtId="4" fontId="2" fillId="33" borderId="6" xfId="45" applyNumberFormat="1" applyFill="1" applyBorder="1"/>
    <xf numFmtId="4" fontId="2" fillId="35" borderId="6" xfId="45" applyNumberFormat="1" applyFill="1" applyBorder="1"/>
    <xf numFmtId="39" fontId="2" fillId="0" borderId="6" xfId="45" applyNumberFormat="1" applyBorder="1"/>
    <xf numFmtId="10" fontId="2" fillId="0" borderId="6" xfId="45" applyNumberFormat="1" applyBorder="1"/>
    <xf numFmtId="4" fontId="2" fillId="0" borderId="4" xfId="45" applyNumberFormat="1" applyBorder="1" applyAlignment="1">
      <alignment horizontal="center"/>
    </xf>
    <xf numFmtId="4" fontId="2" fillId="33" borderId="4" xfId="45" applyNumberFormat="1" applyFill="1" applyBorder="1"/>
    <xf numFmtId="4" fontId="2" fillId="35" borderId="4" xfId="45" applyNumberFormat="1" applyFill="1" applyBorder="1"/>
    <xf numFmtId="39" fontId="2" fillId="0" borderId="4" xfId="45" applyNumberFormat="1" applyBorder="1"/>
    <xf numFmtId="10" fontId="2" fillId="0" borderId="4" xfId="45" applyNumberFormat="1" applyBorder="1"/>
    <xf numFmtId="4" fontId="2" fillId="0" borderId="7" xfId="45" applyNumberFormat="1" applyBorder="1"/>
    <xf numFmtId="3" fontId="2" fillId="35" borderId="7" xfId="45" applyNumberFormat="1" applyFill="1" applyBorder="1" applyAlignment="1">
      <alignment horizontal="right"/>
    </xf>
    <xf numFmtId="0" fontId="2" fillId="0" borderId="13" xfId="45" applyBorder="1" applyAlignment="1">
      <alignment horizontal="right"/>
    </xf>
    <xf numFmtId="4" fontId="2" fillId="0" borderId="12" xfId="45" applyNumberFormat="1" applyBorder="1"/>
    <xf numFmtId="4" fontId="2" fillId="0" borderId="0" xfId="45" applyNumberFormat="1"/>
    <xf numFmtId="10" fontId="2" fillId="33" borderId="4" xfId="45" applyNumberFormat="1" applyFill="1" applyBorder="1"/>
    <xf numFmtId="0" fontId="2" fillId="0" borderId="10" xfId="45" applyBorder="1" applyAlignment="1">
      <alignment horizontal="center"/>
    </xf>
    <xf numFmtId="0" fontId="5" fillId="0" borderId="10" xfId="45" applyFont="1" applyBorder="1" applyAlignment="1">
      <alignment horizontal="center"/>
    </xf>
    <xf numFmtId="0" fontId="5" fillId="0" borderId="6" xfId="45" applyFont="1" applyBorder="1" applyAlignment="1">
      <alignment horizontal="center"/>
    </xf>
    <xf numFmtId="0" fontId="17" fillId="0" borderId="0" xfId="45" applyFont="1"/>
    <xf numFmtId="0" fontId="21" fillId="0" borderId="0" xfId="45" applyFont="1" applyAlignment="1">
      <alignment horizontal="left"/>
    </xf>
    <xf numFmtId="0" fontId="17" fillId="0" borderId="0" xfId="45" applyFont="1" applyAlignment="1">
      <alignment horizontal="right"/>
    </xf>
    <xf numFmtId="0" fontId="4" fillId="0" borderId="4" xfId="45" applyFont="1" applyBorder="1" applyAlignment="1">
      <alignment horizontal="center"/>
    </xf>
    <xf numFmtId="0" fontId="2" fillId="33" borderId="3" xfId="45" applyFill="1" applyBorder="1" applyAlignment="1">
      <alignment horizontal="right"/>
    </xf>
    <xf numFmtId="165" fontId="2" fillId="33" borderId="4" xfId="45" applyNumberFormat="1" applyFill="1" applyBorder="1" applyAlignment="1">
      <alignment horizontal="center"/>
    </xf>
    <xf numFmtId="0" fontId="2" fillId="34" borderId="3" xfId="45" applyFill="1" applyBorder="1" applyAlignment="1">
      <alignment horizontal="right"/>
    </xf>
    <xf numFmtId="165" fontId="2" fillId="34" borderId="4" xfId="45" applyNumberFormat="1" applyFill="1" applyBorder="1" applyAlignment="1">
      <alignment horizontal="center"/>
    </xf>
    <xf numFmtId="0" fontId="4" fillId="33" borderId="4" xfId="45" applyFont="1" applyFill="1" applyBorder="1" applyAlignment="1">
      <alignment horizontal="center"/>
    </xf>
    <xf numFmtId="0" fontId="4" fillId="34" borderId="4" xfId="45" applyFont="1" applyFill="1" applyBorder="1" applyAlignment="1">
      <alignment horizontal="center"/>
    </xf>
    <xf numFmtId="2" fontId="4" fillId="0" borderId="4" xfId="46" applyNumberFormat="1" applyFont="1" applyBorder="1" applyAlignment="1">
      <alignment horizontal="center"/>
    </xf>
    <xf numFmtId="2" fontId="4" fillId="33" borderId="4" xfId="46" applyNumberFormat="1" applyFont="1" applyFill="1" applyBorder="1" applyAlignment="1">
      <alignment horizontal="center"/>
    </xf>
    <xf numFmtId="2" fontId="4" fillId="34" borderId="4" xfId="46" applyNumberFormat="1" applyFont="1" applyFill="1" applyBorder="1" applyAlignment="1">
      <alignment horizontal="center"/>
    </xf>
    <xf numFmtId="4" fontId="4" fillId="33" borderId="4" xfId="45" applyNumberFormat="1" applyFont="1" applyFill="1" applyBorder="1"/>
    <xf numFmtId="4" fontId="4" fillId="34" borderId="4" xfId="45" applyNumberFormat="1" applyFont="1" applyFill="1" applyBorder="1"/>
    <xf numFmtId="2" fontId="8" fillId="0" borderId="0" xfId="46" applyNumberFormat="1" applyFont="1"/>
    <xf numFmtId="0" fontId="8" fillId="0" borderId="0" xfId="46" applyFont="1"/>
    <xf numFmtId="0" fontId="2" fillId="0" borderId="0" xfId="0" applyFont="1"/>
    <xf numFmtId="0" fontId="0" fillId="36" borderId="28" xfId="0" applyFill="1" applyBorder="1"/>
    <xf numFmtId="0" fontId="0" fillId="36" borderId="30" xfId="0" applyFill="1" applyBorder="1"/>
    <xf numFmtId="0" fontId="7" fillId="36" borderId="25" xfId="0" applyFont="1" applyFill="1" applyBorder="1" applyAlignment="1">
      <alignment horizontal="center"/>
    </xf>
    <xf numFmtId="3" fontId="2" fillId="35" borderId="13" xfId="45" applyNumberFormat="1" applyFill="1" applyBorder="1" applyAlignment="1">
      <alignment horizontal="right"/>
    </xf>
    <xf numFmtId="4" fontId="2" fillId="33" borderId="5" xfId="45" applyNumberFormat="1" applyFill="1" applyBorder="1"/>
    <xf numFmtId="0" fontId="2" fillId="35" borderId="4" xfId="45" applyFill="1" applyBorder="1"/>
    <xf numFmtId="0" fontId="14" fillId="35" borderId="4" xfId="45" applyFont="1" applyFill="1" applyBorder="1"/>
    <xf numFmtId="0" fontId="2" fillId="0" borderId="4" xfId="45" applyBorder="1" applyAlignment="1">
      <alignment horizontal="right"/>
    </xf>
    <xf numFmtId="0" fontId="22" fillId="0" borderId="0" xfId="45" applyFont="1"/>
    <xf numFmtId="0" fontId="22" fillId="0" borderId="0" xfId="0" applyFont="1" applyAlignment="1">
      <alignment horizontal="left" wrapText="1"/>
    </xf>
    <xf numFmtId="0" fontId="0" fillId="36" borderId="0" xfId="0" applyFill="1"/>
    <xf numFmtId="2" fontId="4" fillId="37" borderId="4" xfId="46" applyNumberFormat="1" applyFont="1" applyFill="1" applyBorder="1" applyAlignment="1">
      <alignment horizontal="center"/>
    </xf>
    <xf numFmtId="0" fontId="4" fillId="37" borderId="4" xfId="45" applyFont="1" applyFill="1" applyBorder="1" applyAlignment="1">
      <alignment horizontal="center"/>
    </xf>
    <xf numFmtId="0" fontId="14" fillId="33" borderId="4" xfId="45" applyFont="1" applyFill="1" applyBorder="1"/>
    <xf numFmtId="165" fontId="2" fillId="0" borderId="0" xfId="45" applyNumberFormat="1" applyAlignment="1">
      <alignment horizontal="center"/>
    </xf>
    <xf numFmtId="0" fontId="4" fillId="33" borderId="4" xfId="45" applyFont="1" applyFill="1" applyBorder="1"/>
    <xf numFmtId="0" fontId="4" fillId="35" borderId="4" xfId="45" applyFont="1" applyFill="1" applyBorder="1" applyAlignment="1">
      <alignment horizontal="right"/>
    </xf>
    <xf numFmtId="0" fontId="42" fillId="33" borderId="25" xfId="45" applyFont="1" applyFill="1" applyBorder="1" applyAlignment="1">
      <alignment horizontal="center"/>
    </xf>
    <xf numFmtId="0" fontId="4" fillId="33" borderId="27" xfId="45" applyFont="1" applyFill="1" applyBorder="1"/>
    <xf numFmtId="0" fontId="4" fillId="33" borderId="32" xfId="45" applyFont="1" applyFill="1" applyBorder="1"/>
    <xf numFmtId="0" fontId="22" fillId="33" borderId="25" xfId="45" applyFont="1" applyFill="1" applyBorder="1"/>
    <xf numFmtId="0" fontId="17" fillId="33" borderId="26" xfId="45" applyFont="1" applyFill="1" applyBorder="1"/>
    <xf numFmtId="0" fontId="17" fillId="33" borderId="27" xfId="45" applyFont="1" applyFill="1" applyBorder="1"/>
    <xf numFmtId="0" fontId="22" fillId="33" borderId="30" xfId="45" applyFont="1" applyFill="1" applyBorder="1"/>
    <xf numFmtId="0" fontId="17" fillId="33" borderId="31" xfId="45" applyFont="1" applyFill="1" applyBorder="1"/>
    <xf numFmtId="0" fontId="17" fillId="33" borderId="32" xfId="45" applyFont="1" applyFill="1" applyBorder="1"/>
    <xf numFmtId="0" fontId="22" fillId="33" borderId="33" xfId="0" applyFont="1" applyFill="1" applyBorder="1"/>
    <xf numFmtId="0" fontId="17" fillId="33" borderId="34" xfId="0" applyFont="1" applyFill="1" applyBorder="1"/>
    <xf numFmtId="0" fontId="21" fillId="33" borderId="34" xfId="0" applyFont="1" applyFill="1" applyBorder="1"/>
    <xf numFmtId="0" fontId="21" fillId="33" borderId="35" xfId="0" applyFont="1" applyFill="1" applyBorder="1"/>
    <xf numFmtId="0" fontId="17" fillId="33" borderId="33" xfId="45" applyFont="1" applyFill="1" applyBorder="1" applyAlignment="1">
      <alignment horizontal="left"/>
    </xf>
    <xf numFmtId="0" fontId="17" fillId="33" borderId="34" xfId="45" applyFont="1" applyFill="1" applyBorder="1" applyAlignment="1">
      <alignment horizontal="center"/>
    </xf>
    <xf numFmtId="0" fontId="17" fillId="33" borderId="35" xfId="45" applyFont="1" applyFill="1" applyBorder="1" applyAlignment="1">
      <alignment horizontal="center"/>
    </xf>
    <xf numFmtId="2" fontId="44" fillId="0" borderId="4" xfId="46" applyNumberFormat="1" applyFont="1" applyBorder="1"/>
    <xf numFmtId="0" fontId="4" fillId="0" borderId="4" xfId="45" applyFont="1" applyBorder="1"/>
    <xf numFmtId="2" fontId="4" fillId="0" borderId="4" xfId="45" applyNumberFormat="1" applyFont="1" applyBorder="1"/>
    <xf numFmtId="2" fontId="38" fillId="0" borderId="4" xfId="46" applyNumberFormat="1" applyFont="1" applyBorder="1"/>
    <xf numFmtId="0" fontId="4" fillId="0" borderId="4" xfId="0" applyFont="1" applyBorder="1"/>
    <xf numFmtId="0" fontId="17" fillId="0" borderId="0" xfId="0" applyFont="1" applyAlignment="1">
      <alignment wrapText="1" readingOrder="1"/>
    </xf>
    <xf numFmtId="0" fontId="21" fillId="0" borderId="0" xfId="0" applyFont="1" applyAlignment="1">
      <alignment wrapText="1" readingOrder="1"/>
    </xf>
    <xf numFmtId="0" fontId="22" fillId="0" borderId="0" xfId="0" applyFont="1" applyAlignment="1">
      <alignment horizontal="left" vertical="center" wrapText="1"/>
    </xf>
    <xf numFmtId="0" fontId="22" fillId="0" borderId="0" xfId="0" applyFont="1" applyAlignment="1">
      <alignment horizontal="left" wrapText="1"/>
    </xf>
    <xf numFmtId="0" fontId="13" fillId="0" borderId="0" xfId="45" applyFont="1" applyAlignment="1">
      <alignment horizontal="center"/>
    </xf>
    <xf numFmtId="0" fontId="12" fillId="0" borderId="0" xfId="45" applyFont="1" applyAlignment="1">
      <alignment horizontal="center"/>
    </xf>
    <xf numFmtId="0" fontId="2" fillId="0" borderId="4" xfId="45" applyBorder="1" applyAlignment="1">
      <alignment horizontal="center"/>
    </xf>
    <xf numFmtId="0" fontId="2" fillId="0" borderId="5" xfId="45" applyBorder="1" applyAlignment="1">
      <alignment horizontal="center"/>
    </xf>
    <xf numFmtId="0" fontId="2" fillId="0" borderId="13" xfId="45" applyBorder="1" applyAlignment="1">
      <alignment horizontal="center"/>
    </xf>
    <xf numFmtId="0" fontId="2" fillId="0" borderId="14" xfId="45" applyBorder="1" applyAlignment="1">
      <alignment horizontal="center"/>
    </xf>
    <xf numFmtId="0" fontId="2" fillId="0" borderId="15" xfId="45"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wrapText="1"/>
    </xf>
    <xf numFmtId="0" fontId="2" fillId="33" borderId="5" xfId="0" applyFont="1" applyFill="1" applyBorder="1" applyAlignment="1">
      <alignment horizontal="left" vertical="top" wrapText="1"/>
    </xf>
    <xf numFmtId="0" fontId="0" fillId="33" borderId="13" xfId="0" applyFill="1" applyBorder="1" applyAlignment="1">
      <alignment horizontal="left" vertical="top" wrapText="1"/>
    </xf>
    <xf numFmtId="0" fontId="0" fillId="33" borderId="12" xfId="0" applyFill="1" applyBorder="1" applyAlignment="1">
      <alignment horizontal="left" vertical="top" wrapText="1"/>
    </xf>
    <xf numFmtId="0" fontId="2" fillId="36" borderId="26" xfId="0" applyFont="1" applyFill="1" applyBorder="1" applyAlignment="1">
      <alignment horizontal="left" wrapText="1"/>
    </xf>
    <xf numFmtId="0" fontId="2" fillId="36" borderId="27" xfId="0" applyFont="1" applyFill="1" applyBorder="1" applyAlignment="1">
      <alignment horizontal="left" wrapText="1"/>
    </xf>
    <xf numFmtId="0" fontId="2" fillId="36" borderId="0" xfId="0" applyFont="1" applyFill="1" applyAlignment="1">
      <alignment horizontal="left" wrapText="1"/>
    </xf>
    <xf numFmtId="0" fontId="2" fillId="36" borderId="29" xfId="0" applyFont="1" applyFill="1" applyBorder="1" applyAlignment="1">
      <alignment horizontal="left" wrapText="1"/>
    </xf>
    <xf numFmtId="0" fontId="2" fillId="36" borderId="31" xfId="0" applyFont="1" applyFill="1" applyBorder="1" applyAlignment="1">
      <alignment horizontal="left" wrapText="1"/>
    </xf>
    <xf numFmtId="0" fontId="2" fillId="36" borderId="32" xfId="0" applyFont="1" applyFill="1" applyBorder="1" applyAlignment="1">
      <alignment horizontal="left"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6" xr:uid="{8A91D7EA-77ED-46A9-80D4-306B5770CACC}"/>
    <cellStyle name="Normal 3" xfId="45" xr:uid="{BB99F031-53D5-491B-8761-4688A5C3A6FE}"/>
    <cellStyle name="Note 2" xfId="40" xr:uid="{00000000-0005-0000-0000-000028000000}"/>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209550</xdr:colOff>
      <xdr:row>50</xdr:row>
      <xdr:rowOff>133350</xdr:rowOff>
    </xdr:to>
    <xdr:pic>
      <xdr:nvPicPr>
        <xdr:cNvPr id="4" name="Picture 3">
          <a:extLst>
            <a:ext uri="{FF2B5EF4-FFF2-40B4-BE49-F238E27FC236}">
              <a16:creationId xmlns:a16="http://schemas.microsoft.com/office/drawing/2014/main" id="{3007A472-6645-4A3D-ACA0-BC5F812EB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53125" cy="822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ms.gov/medicare/payment/fee-schedules/physician/pfs-relative-value-files/rvu25a" TargetMode="External"/><Relationship Id="rId1" Type="http://schemas.openxmlformats.org/officeDocument/2006/relationships/hyperlink" Target="https://www.cgm.com/usa_en/articles/articles/gpci-geographic-practice-cost-indices.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Z91"/>
  <sheetViews>
    <sheetView tabSelected="1" zoomScaleNormal="100" workbookViewId="0">
      <selection activeCell="M82" sqref="M82"/>
    </sheetView>
  </sheetViews>
  <sheetFormatPr defaultRowHeight="12.75" x14ac:dyDescent="0.2"/>
  <cols>
    <col min="1" max="1" width="5" customWidth="1"/>
    <col min="2" max="2" width="12.28515625" customWidth="1"/>
    <col min="3" max="3" width="12.42578125" bestFit="1" customWidth="1"/>
    <col min="4" max="4" width="8.5703125" bestFit="1" customWidth="1"/>
    <col min="5" max="5" width="11.7109375" bestFit="1" customWidth="1"/>
    <col min="14" max="14" width="18.5703125" customWidth="1"/>
  </cols>
  <sheetData>
    <row r="2" spans="1:19" ht="18" x14ac:dyDescent="0.25">
      <c r="B2" s="9" t="s">
        <v>109</v>
      </c>
      <c r="C2" s="9"/>
      <c r="D2" s="9"/>
    </row>
    <row r="5" spans="1:19" ht="15.75" x14ac:dyDescent="0.25">
      <c r="A5" s="10" t="s">
        <v>100</v>
      </c>
      <c r="B5" s="6" t="s">
        <v>99</v>
      </c>
      <c r="C5" s="6"/>
      <c r="D5" s="6"/>
      <c r="E5" s="6"/>
      <c r="F5" s="6"/>
      <c r="G5" s="6"/>
      <c r="H5" s="6"/>
      <c r="I5" s="6"/>
      <c r="J5" s="6"/>
      <c r="K5" s="6"/>
      <c r="L5" s="6"/>
      <c r="M5" s="6"/>
      <c r="N5" s="7"/>
      <c r="O5" s="7"/>
      <c r="P5" s="7"/>
      <c r="Q5" s="8"/>
      <c r="R5" s="8"/>
      <c r="S5" s="8"/>
    </row>
    <row r="6" spans="1:19" ht="15.75" x14ac:dyDescent="0.25">
      <c r="A6" s="10"/>
      <c r="B6" s="6" t="s">
        <v>156</v>
      </c>
      <c r="C6" s="6"/>
      <c r="D6" s="6"/>
      <c r="E6" s="6"/>
      <c r="F6" s="6"/>
      <c r="G6" s="6"/>
      <c r="H6" s="6"/>
      <c r="I6" s="6"/>
      <c r="J6" s="6"/>
      <c r="K6" s="6"/>
      <c r="L6" s="6"/>
      <c r="M6" s="6"/>
      <c r="N6" s="7"/>
      <c r="O6" s="7"/>
      <c r="P6" s="7"/>
      <c r="Q6" s="8"/>
      <c r="R6" s="8"/>
      <c r="S6" s="8"/>
    </row>
    <row r="7" spans="1:19" ht="15.75" x14ac:dyDescent="0.25">
      <c r="A7" s="10"/>
      <c r="B7" s="6" t="s">
        <v>125</v>
      </c>
      <c r="C7" s="6"/>
      <c r="D7" s="6"/>
      <c r="E7" s="6"/>
      <c r="F7" s="6"/>
      <c r="G7" s="6"/>
      <c r="H7" s="6"/>
      <c r="I7" s="6"/>
      <c r="J7" s="6"/>
      <c r="K7" s="6"/>
      <c r="L7" s="6"/>
      <c r="M7" s="6"/>
      <c r="N7" s="7"/>
      <c r="O7" s="7"/>
      <c r="P7" s="7"/>
      <c r="Q7" s="8"/>
      <c r="R7" s="8"/>
      <c r="S7" s="8"/>
    </row>
    <row r="8" spans="1:19" ht="15.75" x14ac:dyDescent="0.25">
      <c r="A8" s="10"/>
      <c r="B8" s="6"/>
      <c r="C8" s="6"/>
      <c r="D8" s="6"/>
      <c r="E8" s="6"/>
      <c r="F8" s="6"/>
      <c r="G8" s="6"/>
      <c r="H8" s="6"/>
      <c r="I8" s="6"/>
      <c r="J8" s="6"/>
      <c r="K8" s="6"/>
      <c r="L8" s="6"/>
      <c r="M8" s="6"/>
      <c r="N8" s="7"/>
      <c r="O8" s="7"/>
      <c r="P8" s="7"/>
      <c r="Q8" s="8"/>
      <c r="R8" s="8"/>
      <c r="S8" s="8"/>
    </row>
    <row r="9" spans="1:19" ht="15.75" x14ac:dyDescent="0.25">
      <c r="A9" s="10" t="s">
        <v>101</v>
      </c>
      <c r="B9" s="6" t="s">
        <v>124</v>
      </c>
      <c r="C9" s="6"/>
      <c r="D9" s="6"/>
      <c r="E9" s="6"/>
      <c r="F9" s="6"/>
      <c r="G9" s="6"/>
      <c r="H9" s="6"/>
      <c r="I9" s="6"/>
      <c r="J9" s="6"/>
      <c r="K9" s="6"/>
      <c r="L9" s="6"/>
      <c r="M9" s="6"/>
      <c r="N9" s="7"/>
      <c r="O9" s="7"/>
      <c r="P9" s="7"/>
      <c r="Q9" s="8"/>
      <c r="R9" s="8"/>
      <c r="S9" s="8"/>
    </row>
    <row r="10" spans="1:19" ht="15.75" x14ac:dyDescent="0.25">
      <c r="A10" s="10"/>
      <c r="B10" s="6" t="s">
        <v>126</v>
      </c>
      <c r="C10" s="6"/>
      <c r="D10" s="6"/>
      <c r="E10" s="6"/>
      <c r="F10" s="6"/>
      <c r="G10" s="6"/>
      <c r="H10" s="6"/>
      <c r="I10" s="6"/>
      <c r="J10" s="6"/>
      <c r="K10" s="6"/>
      <c r="L10" s="6"/>
      <c r="M10" s="6"/>
      <c r="N10" s="7"/>
      <c r="O10" s="7"/>
      <c r="P10" s="7"/>
      <c r="Q10" s="8"/>
      <c r="R10" s="8"/>
      <c r="S10" s="8"/>
    </row>
    <row r="11" spans="1:19" ht="15.75" x14ac:dyDescent="0.25">
      <c r="A11" s="10"/>
      <c r="B11" s="6"/>
      <c r="C11" s="6"/>
      <c r="D11" s="6"/>
      <c r="E11" s="6"/>
      <c r="F11" s="6"/>
      <c r="G11" s="6"/>
      <c r="H11" s="6"/>
      <c r="I11" s="6"/>
      <c r="J11" s="6"/>
      <c r="K11" s="6"/>
      <c r="L11" s="6"/>
      <c r="M11" s="6"/>
      <c r="N11" s="7"/>
      <c r="O11" s="7"/>
      <c r="P11" s="7"/>
      <c r="Q11" s="8"/>
      <c r="R11" s="8"/>
      <c r="S11" s="8"/>
    </row>
    <row r="12" spans="1:19" ht="15.75" x14ac:dyDescent="0.25">
      <c r="A12" s="10" t="s">
        <v>102</v>
      </c>
      <c r="B12" s="6" t="s">
        <v>145</v>
      </c>
      <c r="C12" s="6"/>
      <c r="D12" s="6"/>
      <c r="E12" s="6"/>
      <c r="F12" s="6"/>
      <c r="G12" s="6"/>
      <c r="H12" s="6"/>
      <c r="I12" s="6"/>
      <c r="J12" s="6"/>
      <c r="K12" s="6"/>
      <c r="L12" s="6"/>
      <c r="M12" s="6"/>
      <c r="N12" s="7"/>
      <c r="O12" s="7"/>
      <c r="P12" s="7"/>
      <c r="Q12" s="8"/>
      <c r="R12" s="8"/>
      <c r="S12" s="8"/>
    </row>
    <row r="13" spans="1:19" ht="15.75" x14ac:dyDescent="0.25">
      <c r="A13" s="10"/>
      <c r="B13" s="6"/>
      <c r="C13" s="6"/>
      <c r="D13" s="6"/>
      <c r="E13" s="6"/>
      <c r="F13" s="6"/>
      <c r="G13" s="6"/>
      <c r="H13" s="6"/>
      <c r="I13" s="6"/>
      <c r="J13" s="6"/>
      <c r="K13" s="6"/>
      <c r="L13" s="6"/>
      <c r="M13" s="6"/>
      <c r="N13" s="7"/>
      <c r="O13" s="7"/>
      <c r="P13" s="7"/>
      <c r="Q13" s="8"/>
      <c r="R13" s="8"/>
      <c r="S13" s="8"/>
    </row>
    <row r="14" spans="1:19" ht="15.75" x14ac:dyDescent="0.25">
      <c r="A14" s="10"/>
      <c r="B14" s="6" t="s">
        <v>116</v>
      </c>
      <c r="C14" s="6"/>
      <c r="D14" s="6"/>
      <c r="E14" s="6"/>
      <c r="F14" s="6"/>
      <c r="G14" s="6"/>
      <c r="H14" s="6"/>
      <c r="I14" s="6"/>
      <c r="J14" s="6"/>
      <c r="K14" s="6"/>
      <c r="L14" s="6"/>
      <c r="M14" s="6"/>
      <c r="N14" s="7"/>
      <c r="O14" s="7"/>
      <c r="P14" s="7"/>
      <c r="Q14" s="8"/>
      <c r="R14" s="8"/>
      <c r="S14" s="8"/>
    </row>
    <row r="15" spans="1:19" ht="15.75" x14ac:dyDescent="0.25">
      <c r="A15" s="10"/>
      <c r="B15" s="6" t="s">
        <v>117</v>
      </c>
      <c r="C15" s="6"/>
      <c r="D15" s="6"/>
      <c r="E15" s="6"/>
      <c r="F15" s="6"/>
      <c r="G15" s="6"/>
      <c r="H15" s="6"/>
      <c r="I15" s="6"/>
      <c r="J15" s="6"/>
      <c r="K15" s="6"/>
      <c r="L15" s="6"/>
      <c r="M15" s="6"/>
      <c r="N15" s="7"/>
      <c r="O15" s="7"/>
      <c r="P15" s="7"/>
      <c r="Q15" s="8"/>
      <c r="R15" s="8"/>
      <c r="S15" s="8"/>
    </row>
    <row r="16" spans="1:19" ht="15.75" x14ac:dyDescent="0.25">
      <c r="A16" s="10"/>
      <c r="B16" s="6" t="s">
        <v>118</v>
      </c>
      <c r="C16" s="6"/>
      <c r="D16" s="6"/>
      <c r="E16" s="6"/>
      <c r="F16" s="6"/>
      <c r="G16" s="6"/>
      <c r="H16" s="6"/>
      <c r="I16" s="6"/>
      <c r="J16" s="6"/>
      <c r="K16" s="6"/>
      <c r="L16" s="6"/>
      <c r="M16" s="6"/>
      <c r="N16" s="7"/>
      <c r="O16" s="7"/>
      <c r="P16" s="7"/>
      <c r="Q16" s="8"/>
      <c r="R16" s="8"/>
      <c r="S16" s="8"/>
    </row>
    <row r="17" spans="1:26" ht="15.75" x14ac:dyDescent="0.25">
      <c r="A17" s="10"/>
      <c r="B17" s="6"/>
      <c r="C17" s="6"/>
      <c r="D17" s="6"/>
      <c r="E17" s="6"/>
      <c r="F17" s="6"/>
      <c r="G17" s="6"/>
      <c r="H17" s="6"/>
      <c r="I17" s="6"/>
      <c r="J17" s="6"/>
      <c r="K17" s="6"/>
      <c r="L17" s="6"/>
      <c r="M17" s="6"/>
      <c r="N17" s="7"/>
      <c r="O17" s="7"/>
      <c r="P17" s="7"/>
      <c r="Q17" s="8"/>
      <c r="R17" s="8"/>
      <c r="S17" s="8"/>
    </row>
    <row r="18" spans="1:26" ht="15.75" x14ac:dyDescent="0.25">
      <c r="A18" s="10"/>
      <c r="B18" s="6" t="s">
        <v>104</v>
      </c>
      <c r="C18" s="6"/>
      <c r="D18" s="6"/>
      <c r="E18" s="6"/>
      <c r="F18" s="6"/>
      <c r="G18" s="6"/>
      <c r="H18" s="6"/>
      <c r="I18" s="6"/>
      <c r="J18" s="6"/>
      <c r="K18" s="6"/>
      <c r="L18" s="6"/>
      <c r="M18" s="6"/>
      <c r="N18" s="7"/>
      <c r="O18" s="7"/>
      <c r="P18" s="7"/>
      <c r="Q18" s="8"/>
      <c r="R18" s="8"/>
      <c r="S18" s="8"/>
    </row>
    <row r="19" spans="1:26" ht="15.75" x14ac:dyDescent="0.25">
      <c r="A19" s="10"/>
      <c r="B19" s="6" t="s">
        <v>105</v>
      </c>
      <c r="C19" s="6"/>
      <c r="D19" s="6"/>
      <c r="E19" s="6"/>
      <c r="F19" s="6"/>
      <c r="G19" s="6"/>
      <c r="H19" s="6"/>
      <c r="I19" s="6"/>
      <c r="J19" s="6"/>
      <c r="K19" s="6"/>
      <c r="L19" s="6"/>
      <c r="M19" s="6"/>
      <c r="N19" s="7"/>
      <c r="O19" s="7"/>
      <c r="P19" s="7"/>
      <c r="Q19" s="8"/>
      <c r="R19" s="8"/>
      <c r="S19" s="8"/>
    </row>
    <row r="20" spans="1:26" ht="15.75" x14ac:dyDescent="0.25">
      <c r="A20" s="10"/>
      <c r="B20" s="6"/>
      <c r="C20" s="6"/>
      <c r="D20" s="6"/>
      <c r="E20" s="6"/>
      <c r="F20" s="6"/>
      <c r="G20" s="6"/>
      <c r="H20" s="6"/>
      <c r="I20" s="6"/>
      <c r="J20" s="6"/>
      <c r="K20" s="6"/>
      <c r="L20" s="6"/>
      <c r="M20" s="6"/>
      <c r="N20" s="7"/>
      <c r="O20" s="7"/>
      <c r="P20" s="7"/>
      <c r="Q20" s="8"/>
      <c r="R20" s="8"/>
      <c r="S20" s="8"/>
    </row>
    <row r="21" spans="1:26" ht="15.75" x14ac:dyDescent="0.25">
      <c r="A21" s="10"/>
      <c r="B21" s="6" t="s">
        <v>106</v>
      </c>
      <c r="C21" s="6"/>
      <c r="D21" s="6"/>
      <c r="E21" s="6"/>
      <c r="F21" s="6"/>
      <c r="G21" s="6"/>
      <c r="H21" s="6"/>
      <c r="I21" s="6"/>
      <c r="J21" s="6"/>
      <c r="K21" s="6"/>
      <c r="L21" s="6"/>
      <c r="M21" s="6"/>
      <c r="N21" s="7"/>
      <c r="O21" s="7"/>
      <c r="P21" s="7"/>
      <c r="Q21" s="8"/>
      <c r="R21" s="8"/>
      <c r="S21" s="8"/>
    </row>
    <row r="22" spans="1:26" ht="15.75" x14ac:dyDescent="0.25">
      <c r="A22" s="10"/>
      <c r="B22" s="6"/>
      <c r="C22" s="6"/>
      <c r="D22" s="6"/>
      <c r="E22" s="6"/>
      <c r="F22" s="6"/>
      <c r="G22" s="6"/>
      <c r="H22" s="6"/>
      <c r="I22" s="6"/>
      <c r="J22" s="6"/>
      <c r="K22" s="6"/>
      <c r="L22" s="6"/>
      <c r="M22" s="6"/>
      <c r="N22" s="7"/>
      <c r="O22" s="7"/>
      <c r="P22" s="7"/>
      <c r="Q22" s="8"/>
      <c r="R22" s="8"/>
      <c r="S22" s="8"/>
      <c r="Z22" s="14"/>
    </row>
    <row r="23" spans="1:26" ht="15.75" x14ac:dyDescent="0.25">
      <c r="A23" s="10" t="s">
        <v>103</v>
      </c>
      <c r="B23" s="136" t="s">
        <v>119</v>
      </c>
      <c r="C23" s="137"/>
      <c r="D23" s="137"/>
      <c r="E23" s="137"/>
      <c r="F23" s="137"/>
      <c r="G23" s="137"/>
      <c r="H23" s="137"/>
      <c r="I23" s="137"/>
      <c r="J23" s="137"/>
      <c r="K23" s="137"/>
      <c r="L23" s="137"/>
      <c r="M23" s="137"/>
      <c r="N23" s="7"/>
      <c r="O23" s="7"/>
      <c r="P23" s="7"/>
      <c r="Q23" s="8"/>
      <c r="R23" s="8"/>
      <c r="S23" s="8"/>
    </row>
    <row r="24" spans="1:26" ht="15.75" x14ac:dyDescent="0.25">
      <c r="A24" s="11"/>
      <c r="B24" s="137"/>
      <c r="C24" s="137"/>
      <c r="D24" s="137"/>
      <c r="E24" s="137"/>
      <c r="F24" s="137"/>
      <c r="G24" s="137"/>
      <c r="H24" s="137"/>
      <c r="I24" s="137"/>
      <c r="J24" s="137"/>
      <c r="K24" s="137"/>
      <c r="L24" s="137"/>
      <c r="M24" s="137"/>
      <c r="N24" s="7"/>
      <c r="O24" s="7"/>
      <c r="P24" s="7"/>
      <c r="Q24" s="8"/>
      <c r="R24" s="8"/>
      <c r="S24" s="8"/>
    </row>
    <row r="25" spans="1:26" ht="15.75" x14ac:dyDescent="0.25">
      <c r="A25" s="11"/>
      <c r="B25" s="6"/>
      <c r="C25" s="6"/>
      <c r="D25" s="6"/>
      <c r="E25" s="6"/>
      <c r="F25" s="6"/>
      <c r="G25" s="6"/>
      <c r="H25" s="6"/>
      <c r="I25" s="6"/>
      <c r="J25" s="6"/>
      <c r="K25" s="6"/>
      <c r="L25" s="6"/>
      <c r="M25" s="6"/>
      <c r="N25" s="7"/>
      <c r="O25" s="7"/>
      <c r="P25" s="7"/>
      <c r="Q25" s="8"/>
      <c r="R25" s="8"/>
      <c r="S25" s="8"/>
    </row>
    <row r="26" spans="1:26" ht="18" x14ac:dyDescent="0.25">
      <c r="A26" s="4" t="s">
        <v>83</v>
      </c>
      <c r="B26" s="12"/>
      <c r="C26" s="12"/>
      <c r="D26" s="12"/>
      <c r="E26" s="12"/>
      <c r="F26" s="12"/>
      <c r="G26" s="12"/>
      <c r="H26" s="12"/>
      <c r="I26" s="12"/>
      <c r="J26" s="12"/>
      <c r="K26" s="12"/>
      <c r="L26" s="12"/>
      <c r="M26" s="12"/>
      <c r="N26" s="12"/>
      <c r="O26" s="11"/>
      <c r="P26" s="11"/>
      <c r="Q26" s="11"/>
    </row>
    <row r="27" spans="1:26" ht="13.5" thickBot="1" x14ac:dyDescent="0.25"/>
    <row r="28" spans="1:26" ht="16.5" thickBot="1" x14ac:dyDescent="0.3">
      <c r="A28" s="124" t="s">
        <v>157</v>
      </c>
      <c r="B28" s="125"/>
      <c r="C28" s="125"/>
      <c r="D28" s="125"/>
      <c r="E28" s="126"/>
      <c r="F28" s="126"/>
      <c r="G28" s="126"/>
      <c r="H28" s="127"/>
      <c r="I28" s="11"/>
      <c r="J28" s="11"/>
      <c r="K28" s="11"/>
      <c r="L28" s="11"/>
    </row>
    <row r="29" spans="1:26" ht="15.75" x14ac:dyDescent="0.25">
      <c r="A29" s="13"/>
      <c r="B29" s="6"/>
      <c r="C29" s="6"/>
      <c r="D29" s="6"/>
      <c r="E29" s="11"/>
      <c r="F29" s="11"/>
      <c r="G29" s="11"/>
      <c r="H29" s="11"/>
      <c r="I29" s="11"/>
      <c r="J29" s="11"/>
      <c r="K29" s="11"/>
      <c r="L29" s="11"/>
    </row>
    <row r="30" spans="1:26" ht="15.75" x14ac:dyDescent="0.25">
      <c r="A30" s="13"/>
      <c r="B30" s="6"/>
      <c r="C30" s="6"/>
      <c r="D30" s="6"/>
      <c r="E30" s="11"/>
      <c r="F30" s="11"/>
      <c r="G30" s="11"/>
      <c r="H30" s="11"/>
      <c r="I30" s="11"/>
      <c r="J30" s="11"/>
      <c r="K30" s="11"/>
      <c r="L30" s="11"/>
    </row>
    <row r="31" spans="1:26" ht="15.75" x14ac:dyDescent="0.25">
      <c r="A31" s="13" t="s">
        <v>17</v>
      </c>
      <c r="B31" s="6"/>
      <c r="C31" s="6"/>
      <c r="D31" s="6"/>
      <c r="E31" s="11"/>
      <c r="F31" s="11"/>
      <c r="G31" s="11"/>
      <c r="H31" s="11"/>
      <c r="I31" s="11"/>
      <c r="J31" s="11"/>
      <c r="K31" s="11"/>
      <c r="L31" s="11"/>
    </row>
    <row r="32" spans="1:26" ht="15.75" x14ac:dyDescent="0.25">
      <c r="A32" s="13"/>
      <c r="B32" s="6"/>
      <c r="C32" s="6"/>
      <c r="D32" s="6"/>
      <c r="E32" s="11"/>
      <c r="F32" s="11"/>
      <c r="G32" s="11"/>
      <c r="H32" s="11"/>
      <c r="I32" s="11"/>
      <c r="J32" s="11"/>
      <c r="K32" s="11"/>
      <c r="L32" s="11"/>
    </row>
    <row r="33" spans="1:17" ht="15.75" customHeight="1" x14ac:dyDescent="0.2">
      <c r="A33" s="138" t="s">
        <v>120</v>
      </c>
      <c r="B33" s="138"/>
      <c r="C33" s="138"/>
      <c r="D33" s="138"/>
      <c r="E33" s="138"/>
      <c r="F33" s="138"/>
      <c r="G33" s="138"/>
      <c r="H33" s="138"/>
      <c r="I33" s="138"/>
      <c r="J33" s="138"/>
      <c r="K33" s="138"/>
      <c r="L33" s="138"/>
      <c r="M33" s="138"/>
      <c r="N33" s="138"/>
      <c r="O33" s="138"/>
      <c r="P33" s="138"/>
      <c r="Q33" s="138"/>
    </row>
    <row r="34" spans="1:17" ht="15.75" customHeight="1" x14ac:dyDescent="0.2">
      <c r="A34" s="138"/>
      <c r="B34" s="138"/>
      <c r="C34" s="138"/>
      <c r="D34" s="138"/>
      <c r="E34" s="138"/>
      <c r="F34" s="138"/>
      <c r="G34" s="138"/>
      <c r="H34" s="138"/>
      <c r="I34" s="138"/>
      <c r="J34" s="138"/>
      <c r="K34" s="138"/>
      <c r="L34" s="138"/>
      <c r="M34" s="138"/>
      <c r="N34" s="138"/>
      <c r="O34" s="138"/>
      <c r="P34" s="138"/>
      <c r="Q34" s="138"/>
    </row>
    <row r="35" spans="1:17" ht="15.75" customHeight="1" x14ac:dyDescent="0.2">
      <c r="A35" s="138"/>
      <c r="B35" s="138"/>
      <c r="C35" s="138"/>
      <c r="D35" s="138"/>
      <c r="E35" s="138"/>
      <c r="F35" s="138"/>
      <c r="G35" s="138"/>
      <c r="H35" s="138"/>
      <c r="I35" s="138"/>
      <c r="J35" s="138"/>
      <c r="K35" s="138"/>
      <c r="L35" s="138"/>
      <c r="M35" s="138"/>
      <c r="N35" s="138"/>
      <c r="O35" s="138"/>
      <c r="P35" s="138"/>
      <c r="Q35" s="138"/>
    </row>
    <row r="36" spans="1:17" ht="15.75" customHeight="1" x14ac:dyDescent="0.2">
      <c r="A36" s="138"/>
      <c r="B36" s="138"/>
      <c r="C36" s="138"/>
      <c r="D36" s="138"/>
      <c r="E36" s="138"/>
      <c r="F36" s="138"/>
      <c r="G36" s="138"/>
      <c r="H36" s="138"/>
      <c r="I36" s="138"/>
      <c r="J36" s="138"/>
      <c r="K36" s="138"/>
      <c r="L36" s="138"/>
      <c r="M36" s="138"/>
      <c r="N36" s="138"/>
      <c r="O36" s="138"/>
      <c r="P36" s="138"/>
      <c r="Q36" s="138"/>
    </row>
    <row r="37" spans="1:17" ht="15.75" customHeight="1" x14ac:dyDescent="0.2">
      <c r="A37" s="138"/>
      <c r="B37" s="138"/>
      <c r="C37" s="138"/>
      <c r="D37" s="138"/>
      <c r="E37" s="138"/>
      <c r="F37" s="138"/>
      <c r="G37" s="138"/>
      <c r="H37" s="138"/>
      <c r="I37" s="138"/>
      <c r="J37" s="138"/>
      <c r="K37" s="138"/>
      <c r="L37" s="138"/>
      <c r="M37" s="138"/>
      <c r="N37" s="138"/>
      <c r="O37" s="138"/>
      <c r="P37" s="138"/>
      <c r="Q37" s="138"/>
    </row>
    <row r="38" spans="1:17" ht="15.75" x14ac:dyDescent="0.25">
      <c r="A38" s="13"/>
      <c r="B38" s="6"/>
      <c r="C38" s="6"/>
      <c r="D38" s="6"/>
      <c r="E38" s="6"/>
      <c r="F38" s="6"/>
      <c r="G38" s="6"/>
      <c r="H38" s="6"/>
      <c r="I38" s="11"/>
      <c r="J38" s="11"/>
      <c r="K38" s="11"/>
      <c r="L38" s="11"/>
    </row>
    <row r="39" spans="1:17" ht="15.75" x14ac:dyDescent="0.25">
      <c r="A39" s="13" t="s">
        <v>42</v>
      </c>
      <c r="B39" s="6"/>
      <c r="C39" s="6"/>
      <c r="D39" s="6"/>
      <c r="E39" s="6"/>
      <c r="F39" s="6"/>
      <c r="G39" s="6"/>
      <c r="H39" s="6"/>
      <c r="I39" s="11"/>
      <c r="J39" s="11"/>
      <c r="K39" s="11"/>
      <c r="L39" s="11"/>
    </row>
    <row r="40" spans="1:17" ht="15.75" x14ac:dyDescent="0.25">
      <c r="A40" s="13"/>
      <c r="B40" s="6"/>
      <c r="C40" s="6"/>
      <c r="D40" s="6"/>
      <c r="E40" s="6"/>
      <c r="F40" s="6"/>
      <c r="G40" s="6"/>
      <c r="H40" s="6"/>
      <c r="I40" s="11"/>
      <c r="J40" s="11"/>
      <c r="K40" s="11"/>
      <c r="L40" s="11"/>
    </row>
    <row r="41" spans="1:17" ht="15.75" x14ac:dyDescent="0.25">
      <c r="A41" s="13" t="s">
        <v>121</v>
      </c>
      <c r="B41" s="6"/>
      <c r="C41" s="6"/>
      <c r="D41" s="6"/>
      <c r="E41" s="6"/>
      <c r="F41" s="6"/>
      <c r="G41" s="6"/>
      <c r="H41" s="6"/>
      <c r="I41" s="11"/>
      <c r="J41" s="11"/>
      <c r="K41" s="11"/>
      <c r="L41" s="11"/>
    </row>
    <row r="42" spans="1:17" ht="15.75" x14ac:dyDescent="0.25">
      <c r="A42" s="13"/>
      <c r="B42" s="6"/>
      <c r="C42" s="6"/>
      <c r="D42" s="6"/>
      <c r="E42" s="6"/>
      <c r="F42" s="6"/>
      <c r="G42" s="6"/>
      <c r="H42" s="6"/>
      <c r="I42" s="11"/>
      <c r="J42" s="11"/>
      <c r="K42" s="11"/>
      <c r="L42" s="11"/>
    </row>
    <row r="43" spans="1:17" ht="15.75" x14ac:dyDescent="0.25">
      <c r="A43" s="13" t="s">
        <v>18</v>
      </c>
      <c r="B43" s="6"/>
      <c r="C43" s="6"/>
      <c r="D43" s="6"/>
      <c r="E43" s="6"/>
      <c r="F43" s="6"/>
      <c r="G43" s="6"/>
      <c r="H43" s="6"/>
      <c r="I43" s="11"/>
      <c r="J43" s="11"/>
      <c r="K43" s="11"/>
      <c r="L43" s="11"/>
    </row>
    <row r="44" spans="1:17" ht="15.75" x14ac:dyDescent="0.25">
      <c r="A44" s="13"/>
      <c r="B44" s="6"/>
      <c r="C44" s="6"/>
      <c r="D44" s="6"/>
      <c r="E44" s="6"/>
      <c r="F44" s="6"/>
      <c r="G44" s="6"/>
      <c r="H44" s="6"/>
      <c r="I44" s="11"/>
      <c r="J44" s="11"/>
      <c r="K44" s="11"/>
      <c r="L44" s="11"/>
    </row>
    <row r="45" spans="1:17" ht="15.75" x14ac:dyDescent="0.25">
      <c r="A45" s="13" t="s">
        <v>122</v>
      </c>
      <c r="B45" s="6"/>
      <c r="C45" s="6"/>
      <c r="D45" s="6"/>
      <c r="E45" s="6"/>
      <c r="F45" s="6"/>
      <c r="G45" s="6"/>
      <c r="H45" s="6"/>
      <c r="I45" s="11"/>
      <c r="J45" s="11"/>
      <c r="K45" s="11"/>
      <c r="L45" s="11"/>
    </row>
    <row r="46" spans="1:17" ht="15.75" x14ac:dyDescent="0.25">
      <c r="A46" s="13"/>
      <c r="B46" s="6"/>
      <c r="C46" s="6"/>
      <c r="D46" s="6"/>
      <c r="E46" s="6"/>
      <c r="F46" s="6"/>
      <c r="G46" s="6"/>
      <c r="H46" s="6"/>
      <c r="I46" s="11"/>
      <c r="J46" s="11"/>
      <c r="K46" s="11"/>
      <c r="L46" s="11"/>
    </row>
    <row r="47" spans="1:17" ht="15.75" customHeight="1" x14ac:dyDescent="0.2">
      <c r="A47" s="139" t="s">
        <v>138</v>
      </c>
      <c r="B47" s="139"/>
      <c r="C47" s="139"/>
      <c r="D47" s="139"/>
      <c r="E47" s="139"/>
      <c r="F47" s="139"/>
      <c r="G47" s="139"/>
      <c r="H47" s="139"/>
      <c r="I47" s="139"/>
      <c r="J47" s="139"/>
      <c r="K47" s="139"/>
      <c r="L47" s="139"/>
      <c r="M47" s="139"/>
      <c r="N47" s="139"/>
      <c r="O47" s="139"/>
      <c r="P47" s="139"/>
      <c r="Q47" s="139"/>
    </row>
    <row r="48" spans="1:17" ht="15.75" customHeight="1" x14ac:dyDescent="0.2">
      <c r="A48" s="139"/>
      <c r="B48" s="139"/>
      <c r="C48" s="139"/>
      <c r="D48" s="139"/>
      <c r="E48" s="139"/>
      <c r="F48" s="139"/>
      <c r="G48" s="139"/>
      <c r="H48" s="139"/>
      <c r="I48" s="139"/>
      <c r="J48" s="139"/>
      <c r="K48" s="139"/>
      <c r="L48" s="139"/>
      <c r="M48" s="139"/>
      <c r="N48" s="139"/>
      <c r="O48" s="139"/>
      <c r="P48" s="139"/>
      <c r="Q48" s="139"/>
    </row>
    <row r="49" spans="1:17" ht="15.75" customHeight="1" x14ac:dyDescent="0.2">
      <c r="A49" s="139"/>
      <c r="B49" s="139"/>
      <c r="C49" s="139"/>
      <c r="D49" s="139"/>
      <c r="E49" s="139"/>
      <c r="F49" s="139"/>
      <c r="G49" s="139"/>
      <c r="H49" s="139"/>
      <c r="I49" s="139"/>
      <c r="J49" s="139"/>
      <c r="K49" s="139"/>
      <c r="L49" s="139"/>
      <c r="M49" s="139"/>
      <c r="N49" s="139"/>
      <c r="O49" s="139"/>
      <c r="P49" s="139"/>
      <c r="Q49" s="139"/>
    </row>
    <row r="50" spans="1:17" ht="15.75" customHeight="1" x14ac:dyDescent="0.2">
      <c r="A50" s="107"/>
      <c r="B50" s="107"/>
      <c r="C50" s="107"/>
      <c r="D50" s="107"/>
      <c r="E50" s="107"/>
      <c r="F50" s="107"/>
      <c r="G50" s="107"/>
      <c r="H50" s="107"/>
      <c r="I50" s="107"/>
      <c r="J50" s="107"/>
      <c r="K50" s="107"/>
      <c r="L50" s="107"/>
      <c r="M50" s="107"/>
      <c r="N50" s="107"/>
      <c r="O50" s="107"/>
      <c r="P50" s="107"/>
      <c r="Q50" s="107"/>
    </row>
    <row r="51" spans="1:17" ht="15.75" x14ac:dyDescent="0.25">
      <c r="A51" s="13" t="s">
        <v>19</v>
      </c>
      <c r="B51" s="6"/>
      <c r="C51" s="6"/>
      <c r="D51" s="6"/>
      <c r="E51" s="6"/>
      <c r="F51" s="6"/>
      <c r="G51" s="6"/>
      <c r="H51" s="6"/>
      <c r="I51" s="11"/>
      <c r="J51" s="11"/>
      <c r="K51" s="11"/>
      <c r="L51" s="11"/>
    </row>
    <row r="54" spans="1:17" ht="18" x14ac:dyDescent="0.25">
      <c r="A54" s="4" t="s">
        <v>78</v>
      </c>
    </row>
    <row r="56" spans="1:17" ht="15.75" x14ac:dyDescent="0.25">
      <c r="A56" s="13" t="s">
        <v>68</v>
      </c>
      <c r="B56" s="6"/>
      <c r="C56" s="6"/>
      <c r="D56" s="6"/>
      <c r="E56" s="6"/>
      <c r="F56" s="6"/>
      <c r="G56" s="6"/>
      <c r="H56" s="6"/>
      <c r="I56" s="6"/>
      <c r="J56" s="11"/>
      <c r="K56" s="11"/>
      <c r="L56" s="11"/>
      <c r="M56" s="11"/>
    </row>
    <row r="57" spans="1:17" ht="15.75" x14ac:dyDescent="0.25">
      <c r="A57" s="13" t="s">
        <v>108</v>
      </c>
      <c r="B57" s="6"/>
      <c r="C57" s="6"/>
      <c r="D57" s="10"/>
      <c r="E57" s="6"/>
      <c r="F57" s="6"/>
      <c r="G57" s="6"/>
      <c r="H57" s="6"/>
      <c r="I57" s="6"/>
      <c r="J57" s="11"/>
      <c r="K57" s="11"/>
      <c r="L57" s="11"/>
      <c r="M57" s="11"/>
    </row>
    <row r="58" spans="1:17" ht="15" x14ac:dyDescent="0.2">
      <c r="A58" s="13" t="s">
        <v>142</v>
      </c>
    </row>
    <row r="59" spans="1:17" ht="15" x14ac:dyDescent="0.2">
      <c r="A59" s="13"/>
    </row>
    <row r="60" spans="1:17" ht="18" x14ac:dyDescent="0.25">
      <c r="A60" s="4" t="s">
        <v>80</v>
      </c>
      <c r="B60" s="3"/>
      <c r="E60" s="2"/>
    </row>
    <row r="61" spans="1:17" ht="18" x14ac:dyDescent="0.25">
      <c r="A61" s="4"/>
      <c r="B61" s="3"/>
      <c r="E61" s="2"/>
    </row>
    <row r="63" spans="1:17" ht="18" x14ac:dyDescent="0.25">
      <c r="A63" s="4" t="s">
        <v>79</v>
      </c>
      <c r="B63" s="1"/>
      <c r="E63" s="2"/>
    </row>
    <row r="64" spans="1:17" ht="15.75" x14ac:dyDescent="0.25">
      <c r="A64" s="13" t="s">
        <v>81</v>
      </c>
      <c r="B64" s="6"/>
      <c r="C64" s="6"/>
      <c r="D64" s="10"/>
      <c r="E64" s="6"/>
      <c r="F64" s="6"/>
      <c r="G64" s="6"/>
      <c r="H64" s="6"/>
      <c r="I64" s="11"/>
      <c r="J64" s="11"/>
      <c r="K64" s="11"/>
    </row>
    <row r="65" spans="1:11" ht="15.75" x14ac:dyDescent="0.25">
      <c r="A65" s="13" t="s">
        <v>82</v>
      </c>
      <c r="B65" s="6"/>
      <c r="C65" s="6"/>
      <c r="D65" s="10"/>
      <c r="E65" s="6"/>
      <c r="F65" s="6"/>
      <c r="G65" s="6"/>
      <c r="H65" s="6"/>
      <c r="I65" s="11"/>
      <c r="J65" s="11"/>
      <c r="K65" s="11"/>
    </row>
    <row r="66" spans="1:11" ht="15" x14ac:dyDescent="0.2">
      <c r="A66" s="11"/>
      <c r="B66" s="11"/>
      <c r="C66" s="11"/>
      <c r="D66" s="11"/>
      <c r="E66" s="11"/>
      <c r="F66" s="11"/>
      <c r="G66" s="11"/>
      <c r="H66" s="11"/>
      <c r="I66" s="11"/>
      <c r="J66" s="11"/>
      <c r="K66" s="11"/>
    </row>
    <row r="68" spans="1:11" ht="18" x14ac:dyDescent="0.25">
      <c r="A68" s="4" t="s">
        <v>84</v>
      </c>
    </row>
    <row r="69" spans="1:11" ht="15.75" x14ac:dyDescent="0.25">
      <c r="A69" s="13" t="s">
        <v>52</v>
      </c>
      <c r="B69" s="6"/>
      <c r="C69" s="6"/>
      <c r="D69" s="6"/>
      <c r="E69" s="6"/>
      <c r="F69" s="6"/>
      <c r="G69" s="6"/>
      <c r="H69" s="11"/>
      <c r="I69" s="11"/>
      <c r="J69" s="11"/>
      <c r="K69" s="11"/>
    </row>
    <row r="70" spans="1:11" ht="15.75" x14ac:dyDescent="0.25">
      <c r="A70" s="13" t="s">
        <v>50</v>
      </c>
      <c r="B70" s="6"/>
      <c r="C70" s="6"/>
      <c r="D70" s="6"/>
      <c r="E70" s="6"/>
      <c r="F70" s="6"/>
      <c r="G70" s="6"/>
      <c r="H70" s="11"/>
      <c r="I70" s="11"/>
      <c r="J70" s="11"/>
      <c r="K70" s="11"/>
    </row>
    <row r="71" spans="1:11" ht="15.75" x14ac:dyDescent="0.25">
      <c r="A71" s="13" t="s">
        <v>51</v>
      </c>
      <c r="B71" s="6"/>
      <c r="C71" s="6"/>
      <c r="D71" s="6"/>
      <c r="E71" s="6"/>
      <c r="F71" s="6"/>
      <c r="G71" s="6"/>
      <c r="H71" s="11"/>
      <c r="I71" s="11"/>
      <c r="J71" s="11"/>
      <c r="K71" s="11"/>
    </row>
    <row r="74" spans="1:11" ht="18" x14ac:dyDescent="0.25">
      <c r="A74" s="4" t="s">
        <v>69</v>
      </c>
    </row>
    <row r="75" spans="1:11" ht="15.75" x14ac:dyDescent="0.25">
      <c r="A75" s="13" t="s">
        <v>144</v>
      </c>
      <c r="B75" s="6"/>
      <c r="C75" s="6"/>
      <c r="D75" s="6"/>
      <c r="E75" s="6"/>
      <c r="F75" s="11"/>
      <c r="G75" s="11"/>
      <c r="H75" s="11"/>
    </row>
    <row r="76" spans="1:11" ht="15" x14ac:dyDescent="0.2">
      <c r="A76" s="106"/>
    </row>
    <row r="78" spans="1:11" ht="18" x14ac:dyDescent="0.25">
      <c r="A78" s="20" t="s">
        <v>139</v>
      </c>
      <c r="B78" s="17"/>
      <c r="C78" s="17"/>
      <c r="D78" s="17"/>
      <c r="E78" s="17"/>
      <c r="F78" s="17"/>
      <c r="G78" s="17"/>
    </row>
    <row r="79" spans="1:11" ht="15" x14ac:dyDescent="0.2">
      <c r="A79" s="17"/>
      <c r="B79" s="106" t="s">
        <v>131</v>
      </c>
      <c r="C79" s="17"/>
      <c r="D79" s="17"/>
      <c r="E79" s="17"/>
      <c r="F79" s="17"/>
      <c r="G79" s="17"/>
    </row>
    <row r="80" spans="1:11" ht="15" x14ac:dyDescent="0.2">
      <c r="A80" s="17"/>
      <c r="B80" s="106" t="s">
        <v>158</v>
      </c>
      <c r="C80" s="17"/>
      <c r="D80" s="17"/>
      <c r="E80" s="17"/>
      <c r="F80" s="17"/>
      <c r="G80" s="17"/>
    </row>
    <row r="81" spans="1:7" ht="15" x14ac:dyDescent="0.2">
      <c r="A81" s="17"/>
      <c r="B81" s="106" t="s">
        <v>159</v>
      </c>
      <c r="C81" s="17"/>
      <c r="D81" s="17"/>
      <c r="E81" s="17"/>
      <c r="F81" s="17"/>
      <c r="G81" s="17"/>
    </row>
    <row r="82" spans="1:7" ht="15" x14ac:dyDescent="0.2">
      <c r="A82" s="17"/>
      <c r="B82" s="106" t="s">
        <v>160</v>
      </c>
      <c r="C82" s="17"/>
      <c r="D82" s="17"/>
      <c r="E82" s="17"/>
      <c r="F82" s="17"/>
      <c r="G82" s="17"/>
    </row>
    <row r="83" spans="1:7" ht="15" x14ac:dyDescent="0.2">
      <c r="A83" s="17"/>
      <c r="B83" s="106" t="s">
        <v>141</v>
      </c>
      <c r="C83" s="17"/>
      <c r="D83" s="17"/>
      <c r="E83" s="17"/>
      <c r="F83" s="17"/>
      <c r="G83" s="17"/>
    </row>
    <row r="84" spans="1:7" ht="15" x14ac:dyDescent="0.2">
      <c r="A84" s="17"/>
      <c r="B84" s="106" t="s">
        <v>133</v>
      </c>
      <c r="C84" s="17"/>
      <c r="D84" s="17"/>
      <c r="E84" s="17"/>
      <c r="F84" s="17"/>
      <c r="G84" s="17"/>
    </row>
    <row r="85" spans="1:7" x14ac:dyDescent="0.2">
      <c r="A85" s="17"/>
      <c r="B85" s="22"/>
      <c r="C85" s="17"/>
      <c r="D85" s="17"/>
      <c r="E85" s="17"/>
      <c r="F85" s="17"/>
    </row>
    <row r="86" spans="1:7" x14ac:dyDescent="0.2">
      <c r="A86" s="17"/>
      <c r="B86" s="36"/>
      <c r="C86" s="36"/>
      <c r="D86" s="90" t="s">
        <v>36</v>
      </c>
      <c r="E86" s="90" t="s">
        <v>37</v>
      </c>
      <c r="F86" s="90" t="s">
        <v>38</v>
      </c>
    </row>
    <row r="87" spans="1:7" x14ac:dyDescent="0.2">
      <c r="A87" s="17"/>
      <c r="B87" s="83" t="s">
        <v>1</v>
      </c>
      <c r="C87" s="83" t="s">
        <v>0</v>
      </c>
      <c r="D87" s="90" t="s">
        <v>28</v>
      </c>
      <c r="E87" s="90" t="s">
        <v>33</v>
      </c>
      <c r="F87" s="90" t="s">
        <v>28</v>
      </c>
    </row>
    <row r="90" spans="1:7" ht="18" x14ac:dyDescent="0.25">
      <c r="A90" s="4" t="s">
        <v>147</v>
      </c>
    </row>
    <row r="91" spans="1:7" ht="15" x14ac:dyDescent="0.2">
      <c r="A91" s="13" t="s">
        <v>148</v>
      </c>
    </row>
  </sheetData>
  <mergeCells count="3">
    <mergeCell ref="B23:M24"/>
    <mergeCell ref="A33:Q37"/>
    <mergeCell ref="A47:Q49"/>
  </mergeCells>
  <printOptions horizontalCentered="1"/>
  <pageMargins left="0.7" right="0.7" top="0.75" bottom="0.75" header="0.3" footer="0.3"/>
  <pageSetup scale="49" orientation="portrait" r:id="rId1"/>
  <headerFooter>
    <oddHeader>&amp;C&amp;"Arial,Bold"&amp;16Instructions for Fee Setting Worksheet 
Follow Steps One through Step Six</oddHeader>
    <oddFooter>&amp;CPage &amp;P of &amp;N</oddFooter>
  </headerFooter>
  <rowBreaks count="1" manualBreakCount="1">
    <brk id="5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16FDE-6245-46D8-8767-E1E3E8114343}">
  <sheetPr>
    <pageSetUpPr fitToPage="1"/>
  </sheetPr>
  <dimension ref="A2:B5"/>
  <sheetViews>
    <sheetView showGridLines="0" zoomScale="90" zoomScaleNormal="90" workbookViewId="0">
      <selection activeCell="A77" sqref="A77:A86"/>
    </sheetView>
  </sheetViews>
  <sheetFormatPr defaultRowHeight="12.75" x14ac:dyDescent="0.2"/>
  <sheetData>
    <row r="2" spans="1:2" x14ac:dyDescent="0.2">
      <c r="A2" s="5"/>
      <c r="B2" s="5"/>
    </row>
    <row r="5" spans="1:2" x14ac:dyDescent="0.2">
      <c r="A5" s="97"/>
    </row>
  </sheetData>
  <printOptions horizontalCentered="1"/>
  <pageMargins left="0.7" right="0.7" top="0.75" bottom="0.75" header="0.3" footer="0.3"/>
  <pageSetup orientation="portrait" r:id="rId1"/>
  <headerFooter>
    <oddHeader>&amp;C&amp;"Arial,Bold"&amp;16Instructions for Fee Setting Worksheet 
Follow Steps One through Step Six</oddHeader>
    <oddFooter>&amp;CPage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FD29-E9A1-4A62-ACB6-5D255D320568}">
  <sheetPr>
    <pageSetUpPr fitToPage="1"/>
  </sheetPr>
  <dimension ref="A1:K114"/>
  <sheetViews>
    <sheetView zoomScale="98" zoomScaleNormal="98" workbookViewId="0">
      <selection activeCell="J13" sqref="J13"/>
    </sheetView>
  </sheetViews>
  <sheetFormatPr defaultRowHeight="12.75" x14ac:dyDescent="0.2"/>
  <cols>
    <col min="1" max="1" width="66.42578125" style="17" customWidth="1"/>
    <col min="2" max="2" width="11.42578125" style="17" customWidth="1"/>
    <col min="3" max="3" width="12.5703125" style="17" customWidth="1"/>
    <col min="4" max="4" width="14.5703125" style="17" customWidth="1"/>
    <col min="5" max="5" width="11.28515625" style="17" customWidth="1"/>
    <col min="6" max="6" width="16.7109375" style="17" customWidth="1"/>
    <col min="7" max="7" width="13.28515625" style="17" customWidth="1"/>
    <col min="8" max="8" width="10.7109375" style="17" customWidth="1"/>
    <col min="9" max="9" width="12.7109375" style="17" customWidth="1"/>
    <col min="10" max="10" width="14.28515625" style="17" customWidth="1"/>
    <col min="11" max="256" width="8.7109375" style="17"/>
    <col min="257" max="257" width="59.5703125" style="17" customWidth="1"/>
    <col min="258" max="258" width="8.7109375" style="17"/>
    <col min="259" max="259" width="12.5703125" style="17" customWidth="1"/>
    <col min="260" max="260" width="14.5703125" style="17" customWidth="1"/>
    <col min="261" max="261" width="11.28515625" style="17" customWidth="1"/>
    <col min="262" max="262" width="16.7109375" style="17" customWidth="1"/>
    <col min="263" max="263" width="13.28515625" style="17" customWidth="1"/>
    <col min="264" max="264" width="10.7109375" style="17" customWidth="1"/>
    <col min="265" max="265" width="12.7109375" style="17" customWidth="1"/>
    <col min="266" max="266" width="14.28515625" style="17" customWidth="1"/>
    <col min="267" max="512" width="8.7109375" style="17"/>
    <col min="513" max="513" width="59.5703125" style="17" customWidth="1"/>
    <col min="514" max="514" width="8.7109375" style="17"/>
    <col min="515" max="515" width="12.5703125" style="17" customWidth="1"/>
    <col min="516" max="516" width="14.5703125" style="17" customWidth="1"/>
    <col min="517" max="517" width="11.28515625" style="17" customWidth="1"/>
    <col min="518" max="518" width="16.7109375" style="17" customWidth="1"/>
    <col min="519" max="519" width="13.28515625" style="17" customWidth="1"/>
    <col min="520" max="520" width="10.7109375" style="17" customWidth="1"/>
    <col min="521" max="521" width="12.7109375" style="17" customWidth="1"/>
    <col min="522" max="522" width="14.28515625" style="17" customWidth="1"/>
    <col min="523" max="768" width="8.7109375" style="17"/>
    <col min="769" max="769" width="59.5703125" style="17" customWidth="1"/>
    <col min="770" max="770" width="8.7109375" style="17"/>
    <col min="771" max="771" width="12.5703125" style="17" customWidth="1"/>
    <col min="772" max="772" width="14.5703125" style="17" customWidth="1"/>
    <col min="773" max="773" width="11.28515625" style="17" customWidth="1"/>
    <col min="774" max="774" width="16.7109375" style="17" customWidth="1"/>
    <col min="775" max="775" width="13.28515625" style="17" customWidth="1"/>
    <col min="776" max="776" width="10.7109375" style="17" customWidth="1"/>
    <col min="777" max="777" width="12.7109375" style="17" customWidth="1"/>
    <col min="778" max="778" width="14.28515625" style="17" customWidth="1"/>
    <col min="779" max="1024" width="8.7109375" style="17"/>
    <col min="1025" max="1025" width="59.5703125" style="17" customWidth="1"/>
    <col min="1026" max="1026" width="8.7109375" style="17"/>
    <col min="1027" max="1027" width="12.5703125" style="17" customWidth="1"/>
    <col min="1028" max="1028" width="14.5703125" style="17" customWidth="1"/>
    <col min="1029" max="1029" width="11.28515625" style="17" customWidth="1"/>
    <col min="1030" max="1030" width="16.7109375" style="17" customWidth="1"/>
    <col min="1031" max="1031" width="13.28515625" style="17" customWidth="1"/>
    <col min="1032" max="1032" width="10.7109375" style="17" customWidth="1"/>
    <col min="1033" max="1033" width="12.7109375" style="17" customWidth="1"/>
    <col min="1034" max="1034" width="14.28515625" style="17" customWidth="1"/>
    <col min="1035" max="1280" width="8.7109375" style="17"/>
    <col min="1281" max="1281" width="59.5703125" style="17" customWidth="1"/>
    <col min="1282" max="1282" width="8.7109375" style="17"/>
    <col min="1283" max="1283" width="12.5703125" style="17" customWidth="1"/>
    <col min="1284" max="1284" width="14.5703125" style="17" customWidth="1"/>
    <col min="1285" max="1285" width="11.28515625" style="17" customWidth="1"/>
    <col min="1286" max="1286" width="16.7109375" style="17" customWidth="1"/>
    <col min="1287" max="1287" width="13.28515625" style="17" customWidth="1"/>
    <col min="1288" max="1288" width="10.7109375" style="17" customWidth="1"/>
    <col min="1289" max="1289" width="12.7109375" style="17" customWidth="1"/>
    <col min="1290" max="1290" width="14.28515625" style="17" customWidth="1"/>
    <col min="1291" max="1536" width="8.7109375" style="17"/>
    <col min="1537" max="1537" width="59.5703125" style="17" customWidth="1"/>
    <col min="1538" max="1538" width="8.7109375" style="17"/>
    <col min="1539" max="1539" width="12.5703125" style="17" customWidth="1"/>
    <col min="1540" max="1540" width="14.5703125" style="17" customWidth="1"/>
    <col min="1541" max="1541" width="11.28515625" style="17" customWidth="1"/>
    <col min="1542" max="1542" width="16.7109375" style="17" customWidth="1"/>
    <col min="1543" max="1543" width="13.28515625" style="17" customWidth="1"/>
    <col min="1544" max="1544" width="10.7109375" style="17" customWidth="1"/>
    <col min="1545" max="1545" width="12.7109375" style="17" customWidth="1"/>
    <col min="1546" max="1546" width="14.28515625" style="17" customWidth="1"/>
    <col min="1547" max="1792" width="8.7109375" style="17"/>
    <col min="1793" max="1793" width="59.5703125" style="17" customWidth="1"/>
    <col min="1794" max="1794" width="8.7109375" style="17"/>
    <col min="1795" max="1795" width="12.5703125" style="17" customWidth="1"/>
    <col min="1796" max="1796" width="14.5703125" style="17" customWidth="1"/>
    <col min="1797" max="1797" width="11.28515625" style="17" customWidth="1"/>
    <col min="1798" max="1798" width="16.7109375" style="17" customWidth="1"/>
    <col min="1799" max="1799" width="13.28515625" style="17" customWidth="1"/>
    <col min="1800" max="1800" width="10.7109375" style="17" customWidth="1"/>
    <col min="1801" max="1801" width="12.7109375" style="17" customWidth="1"/>
    <col min="1802" max="1802" width="14.28515625" style="17" customWidth="1"/>
    <col min="1803" max="2048" width="8.7109375" style="17"/>
    <col min="2049" max="2049" width="59.5703125" style="17" customWidth="1"/>
    <col min="2050" max="2050" width="8.7109375" style="17"/>
    <col min="2051" max="2051" width="12.5703125" style="17" customWidth="1"/>
    <col min="2052" max="2052" width="14.5703125" style="17" customWidth="1"/>
    <col min="2053" max="2053" width="11.28515625" style="17" customWidth="1"/>
    <col min="2054" max="2054" width="16.7109375" style="17" customWidth="1"/>
    <col min="2055" max="2055" width="13.28515625" style="17" customWidth="1"/>
    <col min="2056" max="2056" width="10.7109375" style="17" customWidth="1"/>
    <col min="2057" max="2057" width="12.7109375" style="17" customWidth="1"/>
    <col min="2058" max="2058" width="14.28515625" style="17" customWidth="1"/>
    <col min="2059" max="2304" width="8.7109375" style="17"/>
    <col min="2305" max="2305" width="59.5703125" style="17" customWidth="1"/>
    <col min="2306" max="2306" width="8.7109375" style="17"/>
    <col min="2307" max="2307" width="12.5703125" style="17" customWidth="1"/>
    <col min="2308" max="2308" width="14.5703125" style="17" customWidth="1"/>
    <col min="2309" max="2309" width="11.28515625" style="17" customWidth="1"/>
    <col min="2310" max="2310" width="16.7109375" style="17" customWidth="1"/>
    <col min="2311" max="2311" width="13.28515625" style="17" customWidth="1"/>
    <col min="2312" max="2312" width="10.7109375" style="17" customWidth="1"/>
    <col min="2313" max="2313" width="12.7109375" style="17" customWidth="1"/>
    <col min="2314" max="2314" width="14.28515625" style="17" customWidth="1"/>
    <col min="2315" max="2560" width="8.7109375" style="17"/>
    <col min="2561" max="2561" width="59.5703125" style="17" customWidth="1"/>
    <col min="2562" max="2562" width="8.7109375" style="17"/>
    <col min="2563" max="2563" width="12.5703125" style="17" customWidth="1"/>
    <col min="2564" max="2564" width="14.5703125" style="17" customWidth="1"/>
    <col min="2565" max="2565" width="11.28515625" style="17" customWidth="1"/>
    <col min="2566" max="2566" width="16.7109375" style="17" customWidth="1"/>
    <col min="2567" max="2567" width="13.28515625" style="17" customWidth="1"/>
    <col min="2568" max="2568" width="10.7109375" style="17" customWidth="1"/>
    <col min="2569" max="2569" width="12.7109375" style="17" customWidth="1"/>
    <col min="2570" max="2570" width="14.28515625" style="17" customWidth="1"/>
    <col min="2571" max="2816" width="8.7109375" style="17"/>
    <col min="2817" max="2817" width="59.5703125" style="17" customWidth="1"/>
    <col min="2818" max="2818" width="8.7109375" style="17"/>
    <col min="2819" max="2819" width="12.5703125" style="17" customWidth="1"/>
    <col min="2820" max="2820" width="14.5703125" style="17" customWidth="1"/>
    <col min="2821" max="2821" width="11.28515625" style="17" customWidth="1"/>
    <col min="2822" max="2822" width="16.7109375" style="17" customWidth="1"/>
    <col min="2823" max="2823" width="13.28515625" style="17" customWidth="1"/>
    <col min="2824" max="2824" width="10.7109375" style="17" customWidth="1"/>
    <col min="2825" max="2825" width="12.7109375" style="17" customWidth="1"/>
    <col min="2826" max="2826" width="14.28515625" style="17" customWidth="1"/>
    <col min="2827" max="3072" width="8.7109375" style="17"/>
    <col min="3073" max="3073" width="59.5703125" style="17" customWidth="1"/>
    <col min="3074" max="3074" width="8.7109375" style="17"/>
    <col min="3075" max="3075" width="12.5703125" style="17" customWidth="1"/>
    <col min="3076" max="3076" width="14.5703125" style="17" customWidth="1"/>
    <col min="3077" max="3077" width="11.28515625" style="17" customWidth="1"/>
    <col min="3078" max="3078" width="16.7109375" style="17" customWidth="1"/>
    <col min="3079" max="3079" width="13.28515625" style="17" customWidth="1"/>
    <col min="3080" max="3080" width="10.7109375" style="17" customWidth="1"/>
    <col min="3081" max="3081" width="12.7109375" style="17" customWidth="1"/>
    <col min="3082" max="3082" width="14.28515625" style="17" customWidth="1"/>
    <col min="3083" max="3328" width="8.7109375" style="17"/>
    <col min="3329" max="3329" width="59.5703125" style="17" customWidth="1"/>
    <col min="3330" max="3330" width="8.7109375" style="17"/>
    <col min="3331" max="3331" width="12.5703125" style="17" customWidth="1"/>
    <col min="3332" max="3332" width="14.5703125" style="17" customWidth="1"/>
    <col min="3333" max="3333" width="11.28515625" style="17" customWidth="1"/>
    <col min="3334" max="3334" width="16.7109375" style="17" customWidth="1"/>
    <col min="3335" max="3335" width="13.28515625" style="17" customWidth="1"/>
    <col min="3336" max="3336" width="10.7109375" style="17" customWidth="1"/>
    <col min="3337" max="3337" width="12.7109375" style="17" customWidth="1"/>
    <col min="3338" max="3338" width="14.28515625" style="17" customWidth="1"/>
    <col min="3339" max="3584" width="8.7109375" style="17"/>
    <col min="3585" max="3585" width="59.5703125" style="17" customWidth="1"/>
    <col min="3586" max="3586" width="8.7109375" style="17"/>
    <col min="3587" max="3587" width="12.5703125" style="17" customWidth="1"/>
    <col min="3588" max="3588" width="14.5703125" style="17" customWidth="1"/>
    <col min="3589" max="3589" width="11.28515625" style="17" customWidth="1"/>
    <col min="3590" max="3590" width="16.7109375" style="17" customWidth="1"/>
    <col min="3591" max="3591" width="13.28515625" style="17" customWidth="1"/>
    <col min="3592" max="3592" width="10.7109375" style="17" customWidth="1"/>
    <col min="3593" max="3593" width="12.7109375" style="17" customWidth="1"/>
    <col min="3594" max="3594" width="14.28515625" style="17" customWidth="1"/>
    <col min="3595" max="3840" width="8.7109375" style="17"/>
    <col min="3841" max="3841" width="59.5703125" style="17" customWidth="1"/>
    <col min="3842" max="3842" width="8.7109375" style="17"/>
    <col min="3843" max="3843" width="12.5703125" style="17" customWidth="1"/>
    <col min="3844" max="3844" width="14.5703125" style="17" customWidth="1"/>
    <col min="3845" max="3845" width="11.28515625" style="17" customWidth="1"/>
    <col min="3846" max="3846" width="16.7109375" style="17" customWidth="1"/>
    <col min="3847" max="3847" width="13.28515625" style="17" customWidth="1"/>
    <col min="3848" max="3848" width="10.7109375" style="17" customWidth="1"/>
    <col min="3849" max="3849" width="12.7109375" style="17" customWidth="1"/>
    <col min="3850" max="3850" width="14.28515625" style="17" customWidth="1"/>
    <col min="3851" max="4096" width="8.7109375" style="17"/>
    <col min="4097" max="4097" width="59.5703125" style="17" customWidth="1"/>
    <col min="4098" max="4098" width="8.7109375" style="17"/>
    <col min="4099" max="4099" width="12.5703125" style="17" customWidth="1"/>
    <col min="4100" max="4100" width="14.5703125" style="17" customWidth="1"/>
    <col min="4101" max="4101" width="11.28515625" style="17" customWidth="1"/>
    <col min="4102" max="4102" width="16.7109375" style="17" customWidth="1"/>
    <col min="4103" max="4103" width="13.28515625" style="17" customWidth="1"/>
    <col min="4104" max="4104" width="10.7109375" style="17" customWidth="1"/>
    <col min="4105" max="4105" width="12.7109375" style="17" customWidth="1"/>
    <col min="4106" max="4106" width="14.28515625" style="17" customWidth="1"/>
    <col min="4107" max="4352" width="8.7109375" style="17"/>
    <col min="4353" max="4353" width="59.5703125" style="17" customWidth="1"/>
    <col min="4354" max="4354" width="8.7109375" style="17"/>
    <col min="4355" max="4355" width="12.5703125" style="17" customWidth="1"/>
    <col min="4356" max="4356" width="14.5703125" style="17" customWidth="1"/>
    <col min="4357" max="4357" width="11.28515625" style="17" customWidth="1"/>
    <col min="4358" max="4358" width="16.7109375" style="17" customWidth="1"/>
    <col min="4359" max="4359" width="13.28515625" style="17" customWidth="1"/>
    <col min="4360" max="4360" width="10.7109375" style="17" customWidth="1"/>
    <col min="4361" max="4361" width="12.7109375" style="17" customWidth="1"/>
    <col min="4362" max="4362" width="14.28515625" style="17" customWidth="1"/>
    <col min="4363" max="4608" width="8.7109375" style="17"/>
    <col min="4609" max="4609" width="59.5703125" style="17" customWidth="1"/>
    <col min="4610" max="4610" width="8.7109375" style="17"/>
    <col min="4611" max="4611" width="12.5703125" style="17" customWidth="1"/>
    <col min="4612" max="4612" width="14.5703125" style="17" customWidth="1"/>
    <col min="4613" max="4613" width="11.28515625" style="17" customWidth="1"/>
    <col min="4614" max="4614" width="16.7109375" style="17" customWidth="1"/>
    <col min="4615" max="4615" width="13.28515625" style="17" customWidth="1"/>
    <col min="4616" max="4616" width="10.7109375" style="17" customWidth="1"/>
    <col min="4617" max="4617" width="12.7109375" style="17" customWidth="1"/>
    <col min="4618" max="4618" width="14.28515625" style="17" customWidth="1"/>
    <col min="4619" max="4864" width="8.7109375" style="17"/>
    <col min="4865" max="4865" width="59.5703125" style="17" customWidth="1"/>
    <col min="4866" max="4866" width="8.7109375" style="17"/>
    <col min="4867" max="4867" width="12.5703125" style="17" customWidth="1"/>
    <col min="4868" max="4868" width="14.5703125" style="17" customWidth="1"/>
    <col min="4869" max="4869" width="11.28515625" style="17" customWidth="1"/>
    <col min="4870" max="4870" width="16.7109375" style="17" customWidth="1"/>
    <col min="4871" max="4871" width="13.28515625" style="17" customWidth="1"/>
    <col min="4872" max="4872" width="10.7109375" style="17" customWidth="1"/>
    <col min="4873" max="4873" width="12.7109375" style="17" customWidth="1"/>
    <col min="4874" max="4874" width="14.28515625" style="17" customWidth="1"/>
    <col min="4875" max="5120" width="8.7109375" style="17"/>
    <col min="5121" max="5121" width="59.5703125" style="17" customWidth="1"/>
    <col min="5122" max="5122" width="8.7109375" style="17"/>
    <col min="5123" max="5123" width="12.5703125" style="17" customWidth="1"/>
    <col min="5124" max="5124" width="14.5703125" style="17" customWidth="1"/>
    <col min="5125" max="5125" width="11.28515625" style="17" customWidth="1"/>
    <col min="5126" max="5126" width="16.7109375" style="17" customWidth="1"/>
    <col min="5127" max="5127" width="13.28515625" style="17" customWidth="1"/>
    <col min="5128" max="5128" width="10.7109375" style="17" customWidth="1"/>
    <col min="5129" max="5129" width="12.7109375" style="17" customWidth="1"/>
    <col min="5130" max="5130" width="14.28515625" style="17" customWidth="1"/>
    <col min="5131" max="5376" width="8.7109375" style="17"/>
    <col min="5377" max="5377" width="59.5703125" style="17" customWidth="1"/>
    <col min="5378" max="5378" width="8.7109375" style="17"/>
    <col min="5379" max="5379" width="12.5703125" style="17" customWidth="1"/>
    <col min="5380" max="5380" width="14.5703125" style="17" customWidth="1"/>
    <col min="5381" max="5381" width="11.28515625" style="17" customWidth="1"/>
    <col min="5382" max="5382" width="16.7109375" style="17" customWidth="1"/>
    <col min="5383" max="5383" width="13.28515625" style="17" customWidth="1"/>
    <col min="5384" max="5384" width="10.7109375" style="17" customWidth="1"/>
    <col min="5385" max="5385" width="12.7109375" style="17" customWidth="1"/>
    <col min="5386" max="5386" width="14.28515625" style="17" customWidth="1"/>
    <col min="5387" max="5632" width="8.7109375" style="17"/>
    <col min="5633" max="5633" width="59.5703125" style="17" customWidth="1"/>
    <col min="5634" max="5634" width="8.7109375" style="17"/>
    <col min="5635" max="5635" width="12.5703125" style="17" customWidth="1"/>
    <col min="5636" max="5636" width="14.5703125" style="17" customWidth="1"/>
    <col min="5637" max="5637" width="11.28515625" style="17" customWidth="1"/>
    <col min="5638" max="5638" width="16.7109375" style="17" customWidth="1"/>
    <col min="5639" max="5639" width="13.28515625" style="17" customWidth="1"/>
    <col min="5640" max="5640" width="10.7109375" style="17" customWidth="1"/>
    <col min="5641" max="5641" width="12.7109375" style="17" customWidth="1"/>
    <col min="5642" max="5642" width="14.28515625" style="17" customWidth="1"/>
    <col min="5643" max="5888" width="8.7109375" style="17"/>
    <col min="5889" max="5889" width="59.5703125" style="17" customWidth="1"/>
    <col min="5890" max="5890" width="8.7109375" style="17"/>
    <col min="5891" max="5891" width="12.5703125" style="17" customWidth="1"/>
    <col min="5892" max="5892" width="14.5703125" style="17" customWidth="1"/>
    <col min="5893" max="5893" width="11.28515625" style="17" customWidth="1"/>
    <col min="5894" max="5894" width="16.7109375" style="17" customWidth="1"/>
    <col min="5895" max="5895" width="13.28515625" style="17" customWidth="1"/>
    <col min="5896" max="5896" width="10.7109375" style="17" customWidth="1"/>
    <col min="5897" max="5897" width="12.7109375" style="17" customWidth="1"/>
    <col min="5898" max="5898" width="14.28515625" style="17" customWidth="1"/>
    <col min="5899" max="6144" width="8.7109375" style="17"/>
    <col min="6145" max="6145" width="59.5703125" style="17" customWidth="1"/>
    <col min="6146" max="6146" width="8.7109375" style="17"/>
    <col min="6147" max="6147" width="12.5703125" style="17" customWidth="1"/>
    <col min="6148" max="6148" width="14.5703125" style="17" customWidth="1"/>
    <col min="6149" max="6149" width="11.28515625" style="17" customWidth="1"/>
    <col min="6150" max="6150" width="16.7109375" style="17" customWidth="1"/>
    <col min="6151" max="6151" width="13.28515625" style="17" customWidth="1"/>
    <col min="6152" max="6152" width="10.7109375" style="17" customWidth="1"/>
    <col min="6153" max="6153" width="12.7109375" style="17" customWidth="1"/>
    <col min="6154" max="6154" width="14.28515625" style="17" customWidth="1"/>
    <col min="6155" max="6400" width="8.7109375" style="17"/>
    <col min="6401" max="6401" width="59.5703125" style="17" customWidth="1"/>
    <col min="6402" max="6402" width="8.7109375" style="17"/>
    <col min="6403" max="6403" width="12.5703125" style="17" customWidth="1"/>
    <col min="6404" max="6404" width="14.5703125" style="17" customWidth="1"/>
    <col min="6405" max="6405" width="11.28515625" style="17" customWidth="1"/>
    <col min="6406" max="6406" width="16.7109375" style="17" customWidth="1"/>
    <col min="6407" max="6407" width="13.28515625" style="17" customWidth="1"/>
    <col min="6408" max="6408" width="10.7109375" style="17" customWidth="1"/>
    <col min="6409" max="6409" width="12.7109375" style="17" customWidth="1"/>
    <col min="6410" max="6410" width="14.28515625" style="17" customWidth="1"/>
    <col min="6411" max="6656" width="8.7109375" style="17"/>
    <col min="6657" max="6657" width="59.5703125" style="17" customWidth="1"/>
    <col min="6658" max="6658" width="8.7109375" style="17"/>
    <col min="6659" max="6659" width="12.5703125" style="17" customWidth="1"/>
    <col min="6660" max="6660" width="14.5703125" style="17" customWidth="1"/>
    <col min="6661" max="6661" width="11.28515625" style="17" customWidth="1"/>
    <col min="6662" max="6662" width="16.7109375" style="17" customWidth="1"/>
    <col min="6663" max="6663" width="13.28515625" style="17" customWidth="1"/>
    <col min="6664" max="6664" width="10.7109375" style="17" customWidth="1"/>
    <col min="6665" max="6665" width="12.7109375" style="17" customWidth="1"/>
    <col min="6666" max="6666" width="14.28515625" style="17" customWidth="1"/>
    <col min="6667" max="6912" width="8.7109375" style="17"/>
    <col min="6913" max="6913" width="59.5703125" style="17" customWidth="1"/>
    <col min="6914" max="6914" width="8.7109375" style="17"/>
    <col min="6915" max="6915" width="12.5703125" style="17" customWidth="1"/>
    <col min="6916" max="6916" width="14.5703125" style="17" customWidth="1"/>
    <col min="6917" max="6917" width="11.28515625" style="17" customWidth="1"/>
    <col min="6918" max="6918" width="16.7109375" style="17" customWidth="1"/>
    <col min="6919" max="6919" width="13.28515625" style="17" customWidth="1"/>
    <col min="6920" max="6920" width="10.7109375" style="17" customWidth="1"/>
    <col min="6921" max="6921" width="12.7109375" style="17" customWidth="1"/>
    <col min="6922" max="6922" width="14.28515625" style="17" customWidth="1"/>
    <col min="6923" max="7168" width="8.7109375" style="17"/>
    <col min="7169" max="7169" width="59.5703125" style="17" customWidth="1"/>
    <col min="7170" max="7170" width="8.7109375" style="17"/>
    <col min="7171" max="7171" width="12.5703125" style="17" customWidth="1"/>
    <col min="7172" max="7172" width="14.5703125" style="17" customWidth="1"/>
    <col min="7173" max="7173" width="11.28515625" style="17" customWidth="1"/>
    <col min="7174" max="7174" width="16.7109375" style="17" customWidth="1"/>
    <col min="7175" max="7175" width="13.28515625" style="17" customWidth="1"/>
    <col min="7176" max="7176" width="10.7109375" style="17" customWidth="1"/>
    <col min="7177" max="7177" width="12.7109375" style="17" customWidth="1"/>
    <col min="7178" max="7178" width="14.28515625" style="17" customWidth="1"/>
    <col min="7179" max="7424" width="8.7109375" style="17"/>
    <col min="7425" max="7425" width="59.5703125" style="17" customWidth="1"/>
    <col min="7426" max="7426" width="8.7109375" style="17"/>
    <col min="7427" max="7427" width="12.5703125" style="17" customWidth="1"/>
    <col min="7428" max="7428" width="14.5703125" style="17" customWidth="1"/>
    <col min="7429" max="7429" width="11.28515625" style="17" customWidth="1"/>
    <col min="7430" max="7430" width="16.7109375" style="17" customWidth="1"/>
    <col min="7431" max="7431" width="13.28515625" style="17" customWidth="1"/>
    <col min="7432" max="7432" width="10.7109375" style="17" customWidth="1"/>
    <col min="7433" max="7433" width="12.7109375" style="17" customWidth="1"/>
    <col min="7434" max="7434" width="14.28515625" style="17" customWidth="1"/>
    <col min="7435" max="7680" width="8.7109375" style="17"/>
    <col min="7681" max="7681" width="59.5703125" style="17" customWidth="1"/>
    <col min="7682" max="7682" width="8.7109375" style="17"/>
    <col min="7683" max="7683" width="12.5703125" style="17" customWidth="1"/>
    <col min="7684" max="7684" width="14.5703125" style="17" customWidth="1"/>
    <col min="7685" max="7685" width="11.28515625" style="17" customWidth="1"/>
    <col min="7686" max="7686" width="16.7109375" style="17" customWidth="1"/>
    <col min="7687" max="7687" width="13.28515625" style="17" customWidth="1"/>
    <col min="7688" max="7688" width="10.7109375" style="17" customWidth="1"/>
    <col min="7689" max="7689" width="12.7109375" style="17" customWidth="1"/>
    <col min="7690" max="7690" width="14.28515625" style="17" customWidth="1"/>
    <col min="7691" max="7936" width="8.7109375" style="17"/>
    <col min="7937" max="7937" width="59.5703125" style="17" customWidth="1"/>
    <col min="7938" max="7938" width="8.7109375" style="17"/>
    <col min="7939" max="7939" width="12.5703125" style="17" customWidth="1"/>
    <col min="7940" max="7940" width="14.5703125" style="17" customWidth="1"/>
    <col min="7941" max="7941" width="11.28515625" style="17" customWidth="1"/>
    <col min="7942" max="7942" width="16.7109375" style="17" customWidth="1"/>
    <col min="7943" max="7943" width="13.28515625" style="17" customWidth="1"/>
    <col min="7944" max="7944" width="10.7109375" style="17" customWidth="1"/>
    <col min="7945" max="7945" width="12.7109375" style="17" customWidth="1"/>
    <col min="7946" max="7946" width="14.28515625" style="17" customWidth="1"/>
    <col min="7947" max="8192" width="8.7109375" style="17"/>
    <col min="8193" max="8193" width="59.5703125" style="17" customWidth="1"/>
    <col min="8194" max="8194" width="8.7109375" style="17"/>
    <col min="8195" max="8195" width="12.5703125" style="17" customWidth="1"/>
    <col min="8196" max="8196" width="14.5703125" style="17" customWidth="1"/>
    <col min="8197" max="8197" width="11.28515625" style="17" customWidth="1"/>
    <col min="8198" max="8198" width="16.7109375" style="17" customWidth="1"/>
    <col min="8199" max="8199" width="13.28515625" style="17" customWidth="1"/>
    <col min="8200" max="8200" width="10.7109375" style="17" customWidth="1"/>
    <col min="8201" max="8201" width="12.7109375" style="17" customWidth="1"/>
    <col min="8202" max="8202" width="14.28515625" style="17" customWidth="1"/>
    <col min="8203" max="8448" width="8.7109375" style="17"/>
    <col min="8449" max="8449" width="59.5703125" style="17" customWidth="1"/>
    <col min="8450" max="8450" width="8.7109375" style="17"/>
    <col min="8451" max="8451" width="12.5703125" style="17" customWidth="1"/>
    <col min="8452" max="8452" width="14.5703125" style="17" customWidth="1"/>
    <col min="8453" max="8453" width="11.28515625" style="17" customWidth="1"/>
    <col min="8454" max="8454" width="16.7109375" style="17" customWidth="1"/>
    <col min="8455" max="8455" width="13.28515625" style="17" customWidth="1"/>
    <col min="8456" max="8456" width="10.7109375" style="17" customWidth="1"/>
    <col min="8457" max="8457" width="12.7109375" style="17" customWidth="1"/>
    <col min="8458" max="8458" width="14.28515625" style="17" customWidth="1"/>
    <col min="8459" max="8704" width="8.7109375" style="17"/>
    <col min="8705" max="8705" width="59.5703125" style="17" customWidth="1"/>
    <col min="8706" max="8706" width="8.7109375" style="17"/>
    <col min="8707" max="8707" width="12.5703125" style="17" customWidth="1"/>
    <col min="8708" max="8708" width="14.5703125" style="17" customWidth="1"/>
    <col min="8709" max="8709" width="11.28515625" style="17" customWidth="1"/>
    <col min="8710" max="8710" width="16.7109375" style="17" customWidth="1"/>
    <col min="8711" max="8711" width="13.28515625" style="17" customWidth="1"/>
    <col min="8712" max="8712" width="10.7109375" style="17" customWidth="1"/>
    <col min="8713" max="8713" width="12.7109375" style="17" customWidth="1"/>
    <col min="8714" max="8714" width="14.28515625" style="17" customWidth="1"/>
    <col min="8715" max="8960" width="8.7109375" style="17"/>
    <col min="8961" max="8961" width="59.5703125" style="17" customWidth="1"/>
    <col min="8962" max="8962" width="8.7109375" style="17"/>
    <col min="8963" max="8963" width="12.5703125" style="17" customWidth="1"/>
    <col min="8964" max="8964" width="14.5703125" style="17" customWidth="1"/>
    <col min="8965" max="8965" width="11.28515625" style="17" customWidth="1"/>
    <col min="8966" max="8966" width="16.7109375" style="17" customWidth="1"/>
    <col min="8967" max="8967" width="13.28515625" style="17" customWidth="1"/>
    <col min="8968" max="8968" width="10.7109375" style="17" customWidth="1"/>
    <col min="8969" max="8969" width="12.7109375" style="17" customWidth="1"/>
    <col min="8970" max="8970" width="14.28515625" style="17" customWidth="1"/>
    <col min="8971" max="9216" width="8.7109375" style="17"/>
    <col min="9217" max="9217" width="59.5703125" style="17" customWidth="1"/>
    <col min="9218" max="9218" width="8.7109375" style="17"/>
    <col min="9219" max="9219" width="12.5703125" style="17" customWidth="1"/>
    <col min="9220" max="9220" width="14.5703125" style="17" customWidth="1"/>
    <col min="9221" max="9221" width="11.28515625" style="17" customWidth="1"/>
    <col min="9222" max="9222" width="16.7109375" style="17" customWidth="1"/>
    <col min="9223" max="9223" width="13.28515625" style="17" customWidth="1"/>
    <col min="9224" max="9224" width="10.7109375" style="17" customWidth="1"/>
    <col min="9225" max="9225" width="12.7109375" style="17" customWidth="1"/>
    <col min="9226" max="9226" width="14.28515625" style="17" customWidth="1"/>
    <col min="9227" max="9472" width="8.7109375" style="17"/>
    <col min="9473" max="9473" width="59.5703125" style="17" customWidth="1"/>
    <col min="9474" max="9474" width="8.7109375" style="17"/>
    <col min="9475" max="9475" width="12.5703125" style="17" customWidth="1"/>
    <col min="9476" max="9476" width="14.5703125" style="17" customWidth="1"/>
    <col min="9477" max="9477" width="11.28515625" style="17" customWidth="1"/>
    <col min="9478" max="9478" width="16.7109375" style="17" customWidth="1"/>
    <col min="9479" max="9479" width="13.28515625" style="17" customWidth="1"/>
    <col min="9480" max="9480" width="10.7109375" style="17" customWidth="1"/>
    <col min="9481" max="9481" width="12.7109375" style="17" customWidth="1"/>
    <col min="9482" max="9482" width="14.28515625" style="17" customWidth="1"/>
    <col min="9483" max="9728" width="8.7109375" style="17"/>
    <col min="9729" max="9729" width="59.5703125" style="17" customWidth="1"/>
    <col min="9730" max="9730" width="8.7109375" style="17"/>
    <col min="9731" max="9731" width="12.5703125" style="17" customWidth="1"/>
    <col min="9732" max="9732" width="14.5703125" style="17" customWidth="1"/>
    <col min="9733" max="9733" width="11.28515625" style="17" customWidth="1"/>
    <col min="9734" max="9734" width="16.7109375" style="17" customWidth="1"/>
    <col min="9735" max="9735" width="13.28515625" style="17" customWidth="1"/>
    <col min="9736" max="9736" width="10.7109375" style="17" customWidth="1"/>
    <col min="9737" max="9737" width="12.7109375" style="17" customWidth="1"/>
    <col min="9738" max="9738" width="14.28515625" style="17" customWidth="1"/>
    <col min="9739" max="9984" width="8.7109375" style="17"/>
    <col min="9985" max="9985" width="59.5703125" style="17" customWidth="1"/>
    <col min="9986" max="9986" width="8.7109375" style="17"/>
    <col min="9987" max="9987" width="12.5703125" style="17" customWidth="1"/>
    <col min="9988" max="9988" width="14.5703125" style="17" customWidth="1"/>
    <col min="9989" max="9989" width="11.28515625" style="17" customWidth="1"/>
    <col min="9990" max="9990" width="16.7109375" style="17" customWidth="1"/>
    <col min="9991" max="9991" width="13.28515625" style="17" customWidth="1"/>
    <col min="9992" max="9992" width="10.7109375" style="17" customWidth="1"/>
    <col min="9993" max="9993" width="12.7109375" style="17" customWidth="1"/>
    <col min="9994" max="9994" width="14.28515625" style="17" customWidth="1"/>
    <col min="9995" max="10240" width="8.7109375" style="17"/>
    <col min="10241" max="10241" width="59.5703125" style="17" customWidth="1"/>
    <col min="10242" max="10242" width="8.7109375" style="17"/>
    <col min="10243" max="10243" width="12.5703125" style="17" customWidth="1"/>
    <col min="10244" max="10244" width="14.5703125" style="17" customWidth="1"/>
    <col min="10245" max="10245" width="11.28515625" style="17" customWidth="1"/>
    <col min="10246" max="10246" width="16.7109375" style="17" customWidth="1"/>
    <col min="10247" max="10247" width="13.28515625" style="17" customWidth="1"/>
    <col min="10248" max="10248" width="10.7109375" style="17" customWidth="1"/>
    <col min="10249" max="10249" width="12.7109375" style="17" customWidth="1"/>
    <col min="10250" max="10250" width="14.28515625" style="17" customWidth="1"/>
    <col min="10251" max="10496" width="8.7109375" style="17"/>
    <col min="10497" max="10497" width="59.5703125" style="17" customWidth="1"/>
    <col min="10498" max="10498" width="8.7109375" style="17"/>
    <col min="10499" max="10499" width="12.5703125" style="17" customWidth="1"/>
    <col min="10500" max="10500" width="14.5703125" style="17" customWidth="1"/>
    <col min="10501" max="10501" width="11.28515625" style="17" customWidth="1"/>
    <col min="10502" max="10502" width="16.7109375" style="17" customWidth="1"/>
    <col min="10503" max="10503" width="13.28515625" style="17" customWidth="1"/>
    <col min="10504" max="10504" width="10.7109375" style="17" customWidth="1"/>
    <col min="10505" max="10505" width="12.7109375" style="17" customWidth="1"/>
    <col min="10506" max="10506" width="14.28515625" style="17" customWidth="1"/>
    <col min="10507" max="10752" width="8.7109375" style="17"/>
    <col min="10753" max="10753" width="59.5703125" style="17" customWidth="1"/>
    <col min="10754" max="10754" width="8.7109375" style="17"/>
    <col min="10755" max="10755" width="12.5703125" style="17" customWidth="1"/>
    <col min="10756" max="10756" width="14.5703125" style="17" customWidth="1"/>
    <col min="10757" max="10757" width="11.28515625" style="17" customWidth="1"/>
    <col min="10758" max="10758" width="16.7109375" style="17" customWidth="1"/>
    <col min="10759" max="10759" width="13.28515625" style="17" customWidth="1"/>
    <col min="10760" max="10760" width="10.7109375" style="17" customWidth="1"/>
    <col min="10761" max="10761" width="12.7109375" style="17" customWidth="1"/>
    <col min="10762" max="10762" width="14.28515625" style="17" customWidth="1"/>
    <col min="10763" max="11008" width="8.7109375" style="17"/>
    <col min="11009" max="11009" width="59.5703125" style="17" customWidth="1"/>
    <col min="11010" max="11010" width="8.7109375" style="17"/>
    <col min="11011" max="11011" width="12.5703125" style="17" customWidth="1"/>
    <col min="11012" max="11012" width="14.5703125" style="17" customWidth="1"/>
    <col min="11013" max="11013" width="11.28515625" style="17" customWidth="1"/>
    <col min="11014" max="11014" width="16.7109375" style="17" customWidth="1"/>
    <col min="11015" max="11015" width="13.28515625" style="17" customWidth="1"/>
    <col min="11016" max="11016" width="10.7109375" style="17" customWidth="1"/>
    <col min="11017" max="11017" width="12.7109375" style="17" customWidth="1"/>
    <col min="11018" max="11018" width="14.28515625" style="17" customWidth="1"/>
    <col min="11019" max="11264" width="8.7109375" style="17"/>
    <col min="11265" max="11265" width="59.5703125" style="17" customWidth="1"/>
    <col min="11266" max="11266" width="8.7109375" style="17"/>
    <col min="11267" max="11267" width="12.5703125" style="17" customWidth="1"/>
    <col min="11268" max="11268" width="14.5703125" style="17" customWidth="1"/>
    <col min="11269" max="11269" width="11.28515625" style="17" customWidth="1"/>
    <col min="11270" max="11270" width="16.7109375" style="17" customWidth="1"/>
    <col min="11271" max="11271" width="13.28515625" style="17" customWidth="1"/>
    <col min="11272" max="11272" width="10.7109375" style="17" customWidth="1"/>
    <col min="11273" max="11273" width="12.7109375" style="17" customWidth="1"/>
    <col min="11274" max="11274" width="14.28515625" style="17" customWidth="1"/>
    <col min="11275" max="11520" width="8.7109375" style="17"/>
    <col min="11521" max="11521" width="59.5703125" style="17" customWidth="1"/>
    <col min="11522" max="11522" width="8.7109375" style="17"/>
    <col min="11523" max="11523" width="12.5703125" style="17" customWidth="1"/>
    <col min="11524" max="11524" width="14.5703125" style="17" customWidth="1"/>
    <col min="11525" max="11525" width="11.28515625" style="17" customWidth="1"/>
    <col min="11526" max="11526" width="16.7109375" style="17" customWidth="1"/>
    <col min="11527" max="11527" width="13.28515625" style="17" customWidth="1"/>
    <col min="11528" max="11528" width="10.7109375" style="17" customWidth="1"/>
    <col min="11529" max="11529" width="12.7109375" style="17" customWidth="1"/>
    <col min="11530" max="11530" width="14.28515625" style="17" customWidth="1"/>
    <col min="11531" max="11776" width="8.7109375" style="17"/>
    <col min="11777" max="11777" width="59.5703125" style="17" customWidth="1"/>
    <col min="11778" max="11778" width="8.7109375" style="17"/>
    <col min="11779" max="11779" width="12.5703125" style="17" customWidth="1"/>
    <col min="11780" max="11780" width="14.5703125" style="17" customWidth="1"/>
    <col min="11781" max="11781" width="11.28515625" style="17" customWidth="1"/>
    <col min="11782" max="11782" width="16.7109375" style="17" customWidth="1"/>
    <col min="11783" max="11783" width="13.28515625" style="17" customWidth="1"/>
    <col min="11784" max="11784" width="10.7109375" style="17" customWidth="1"/>
    <col min="11785" max="11785" width="12.7109375" style="17" customWidth="1"/>
    <col min="11786" max="11786" width="14.28515625" style="17" customWidth="1"/>
    <col min="11787" max="12032" width="8.7109375" style="17"/>
    <col min="12033" max="12033" width="59.5703125" style="17" customWidth="1"/>
    <col min="12034" max="12034" width="8.7109375" style="17"/>
    <col min="12035" max="12035" width="12.5703125" style="17" customWidth="1"/>
    <col min="12036" max="12036" width="14.5703125" style="17" customWidth="1"/>
    <col min="12037" max="12037" width="11.28515625" style="17" customWidth="1"/>
    <col min="12038" max="12038" width="16.7109375" style="17" customWidth="1"/>
    <col min="12039" max="12039" width="13.28515625" style="17" customWidth="1"/>
    <col min="12040" max="12040" width="10.7109375" style="17" customWidth="1"/>
    <col min="12041" max="12041" width="12.7109375" style="17" customWidth="1"/>
    <col min="12042" max="12042" width="14.28515625" style="17" customWidth="1"/>
    <col min="12043" max="12288" width="8.7109375" style="17"/>
    <col min="12289" max="12289" width="59.5703125" style="17" customWidth="1"/>
    <col min="12290" max="12290" width="8.7109375" style="17"/>
    <col min="12291" max="12291" width="12.5703125" style="17" customWidth="1"/>
    <col min="12292" max="12292" width="14.5703125" style="17" customWidth="1"/>
    <col min="12293" max="12293" width="11.28515625" style="17" customWidth="1"/>
    <col min="12294" max="12294" width="16.7109375" style="17" customWidth="1"/>
    <col min="12295" max="12295" width="13.28515625" style="17" customWidth="1"/>
    <col min="12296" max="12296" width="10.7109375" style="17" customWidth="1"/>
    <col min="12297" max="12297" width="12.7109375" style="17" customWidth="1"/>
    <col min="12298" max="12298" width="14.28515625" style="17" customWidth="1"/>
    <col min="12299" max="12544" width="8.7109375" style="17"/>
    <col min="12545" max="12545" width="59.5703125" style="17" customWidth="1"/>
    <col min="12546" max="12546" width="8.7109375" style="17"/>
    <col min="12547" max="12547" width="12.5703125" style="17" customWidth="1"/>
    <col min="12548" max="12548" width="14.5703125" style="17" customWidth="1"/>
    <col min="12549" max="12549" width="11.28515625" style="17" customWidth="1"/>
    <col min="12550" max="12550" width="16.7109375" style="17" customWidth="1"/>
    <col min="12551" max="12551" width="13.28515625" style="17" customWidth="1"/>
    <col min="12552" max="12552" width="10.7109375" style="17" customWidth="1"/>
    <col min="12553" max="12553" width="12.7109375" style="17" customWidth="1"/>
    <col min="12554" max="12554" width="14.28515625" style="17" customWidth="1"/>
    <col min="12555" max="12800" width="8.7109375" style="17"/>
    <col min="12801" max="12801" width="59.5703125" style="17" customWidth="1"/>
    <col min="12802" max="12802" width="8.7109375" style="17"/>
    <col min="12803" max="12803" width="12.5703125" style="17" customWidth="1"/>
    <col min="12804" max="12804" width="14.5703125" style="17" customWidth="1"/>
    <col min="12805" max="12805" width="11.28515625" style="17" customWidth="1"/>
    <col min="12806" max="12806" width="16.7109375" style="17" customWidth="1"/>
    <col min="12807" max="12807" width="13.28515625" style="17" customWidth="1"/>
    <col min="12808" max="12808" width="10.7109375" style="17" customWidth="1"/>
    <col min="12809" max="12809" width="12.7109375" style="17" customWidth="1"/>
    <col min="12810" max="12810" width="14.28515625" style="17" customWidth="1"/>
    <col min="12811" max="13056" width="8.7109375" style="17"/>
    <col min="13057" max="13057" width="59.5703125" style="17" customWidth="1"/>
    <col min="13058" max="13058" width="8.7109375" style="17"/>
    <col min="13059" max="13059" width="12.5703125" style="17" customWidth="1"/>
    <col min="13060" max="13060" width="14.5703125" style="17" customWidth="1"/>
    <col min="13061" max="13061" width="11.28515625" style="17" customWidth="1"/>
    <col min="13062" max="13062" width="16.7109375" style="17" customWidth="1"/>
    <col min="13063" max="13063" width="13.28515625" style="17" customWidth="1"/>
    <col min="13064" max="13064" width="10.7109375" style="17" customWidth="1"/>
    <col min="13065" max="13065" width="12.7109375" style="17" customWidth="1"/>
    <col min="13066" max="13066" width="14.28515625" style="17" customWidth="1"/>
    <col min="13067" max="13312" width="8.7109375" style="17"/>
    <col min="13313" max="13313" width="59.5703125" style="17" customWidth="1"/>
    <col min="13314" max="13314" width="8.7109375" style="17"/>
    <col min="13315" max="13315" width="12.5703125" style="17" customWidth="1"/>
    <col min="13316" max="13316" width="14.5703125" style="17" customWidth="1"/>
    <col min="13317" max="13317" width="11.28515625" style="17" customWidth="1"/>
    <col min="13318" max="13318" width="16.7109375" style="17" customWidth="1"/>
    <col min="13319" max="13319" width="13.28515625" style="17" customWidth="1"/>
    <col min="13320" max="13320" width="10.7109375" style="17" customWidth="1"/>
    <col min="13321" max="13321" width="12.7109375" style="17" customWidth="1"/>
    <col min="13322" max="13322" width="14.28515625" style="17" customWidth="1"/>
    <col min="13323" max="13568" width="8.7109375" style="17"/>
    <col min="13569" max="13569" width="59.5703125" style="17" customWidth="1"/>
    <col min="13570" max="13570" width="8.7109375" style="17"/>
    <col min="13571" max="13571" width="12.5703125" style="17" customWidth="1"/>
    <col min="13572" max="13572" width="14.5703125" style="17" customWidth="1"/>
    <col min="13573" max="13573" width="11.28515625" style="17" customWidth="1"/>
    <col min="13574" max="13574" width="16.7109375" style="17" customWidth="1"/>
    <col min="13575" max="13575" width="13.28515625" style="17" customWidth="1"/>
    <col min="13576" max="13576" width="10.7109375" style="17" customWidth="1"/>
    <col min="13577" max="13577" width="12.7109375" style="17" customWidth="1"/>
    <col min="13578" max="13578" width="14.28515625" style="17" customWidth="1"/>
    <col min="13579" max="13824" width="8.7109375" style="17"/>
    <col min="13825" max="13825" width="59.5703125" style="17" customWidth="1"/>
    <col min="13826" max="13826" width="8.7109375" style="17"/>
    <col min="13827" max="13827" width="12.5703125" style="17" customWidth="1"/>
    <col min="13828" max="13828" width="14.5703125" style="17" customWidth="1"/>
    <col min="13829" max="13829" width="11.28515625" style="17" customWidth="1"/>
    <col min="13830" max="13830" width="16.7109375" style="17" customWidth="1"/>
    <col min="13831" max="13831" width="13.28515625" style="17" customWidth="1"/>
    <col min="13832" max="13832" width="10.7109375" style="17" customWidth="1"/>
    <col min="13833" max="13833" width="12.7109375" style="17" customWidth="1"/>
    <col min="13834" max="13834" width="14.28515625" style="17" customWidth="1"/>
    <col min="13835" max="14080" width="8.7109375" style="17"/>
    <col min="14081" max="14081" width="59.5703125" style="17" customWidth="1"/>
    <col min="14082" max="14082" width="8.7109375" style="17"/>
    <col min="14083" max="14083" width="12.5703125" style="17" customWidth="1"/>
    <col min="14084" max="14084" width="14.5703125" style="17" customWidth="1"/>
    <col min="14085" max="14085" width="11.28515625" style="17" customWidth="1"/>
    <col min="14086" max="14086" width="16.7109375" style="17" customWidth="1"/>
    <col min="14087" max="14087" width="13.28515625" style="17" customWidth="1"/>
    <col min="14088" max="14088" width="10.7109375" style="17" customWidth="1"/>
    <col min="14089" max="14089" width="12.7109375" style="17" customWidth="1"/>
    <col min="14090" max="14090" width="14.28515625" style="17" customWidth="1"/>
    <col min="14091" max="14336" width="8.7109375" style="17"/>
    <col min="14337" max="14337" width="59.5703125" style="17" customWidth="1"/>
    <col min="14338" max="14338" width="8.7109375" style="17"/>
    <col min="14339" max="14339" width="12.5703125" style="17" customWidth="1"/>
    <col min="14340" max="14340" width="14.5703125" style="17" customWidth="1"/>
    <col min="14341" max="14341" width="11.28515625" style="17" customWidth="1"/>
    <col min="14342" max="14342" width="16.7109375" style="17" customWidth="1"/>
    <col min="14343" max="14343" width="13.28515625" style="17" customWidth="1"/>
    <col min="14344" max="14344" width="10.7109375" style="17" customWidth="1"/>
    <col min="14345" max="14345" width="12.7109375" style="17" customWidth="1"/>
    <col min="14346" max="14346" width="14.28515625" style="17" customWidth="1"/>
    <col min="14347" max="14592" width="8.7109375" style="17"/>
    <col min="14593" max="14593" width="59.5703125" style="17" customWidth="1"/>
    <col min="14594" max="14594" width="8.7109375" style="17"/>
    <col min="14595" max="14595" width="12.5703125" style="17" customWidth="1"/>
    <col min="14596" max="14596" width="14.5703125" style="17" customWidth="1"/>
    <col min="14597" max="14597" width="11.28515625" style="17" customWidth="1"/>
    <col min="14598" max="14598" width="16.7109375" style="17" customWidth="1"/>
    <col min="14599" max="14599" width="13.28515625" style="17" customWidth="1"/>
    <col min="14600" max="14600" width="10.7109375" style="17" customWidth="1"/>
    <col min="14601" max="14601" width="12.7109375" style="17" customWidth="1"/>
    <col min="14602" max="14602" width="14.28515625" style="17" customWidth="1"/>
    <col min="14603" max="14848" width="8.7109375" style="17"/>
    <col min="14849" max="14849" width="59.5703125" style="17" customWidth="1"/>
    <col min="14850" max="14850" width="8.7109375" style="17"/>
    <col min="14851" max="14851" width="12.5703125" style="17" customWidth="1"/>
    <col min="14852" max="14852" width="14.5703125" style="17" customWidth="1"/>
    <col min="14853" max="14853" width="11.28515625" style="17" customWidth="1"/>
    <col min="14854" max="14854" width="16.7109375" style="17" customWidth="1"/>
    <col min="14855" max="14855" width="13.28515625" style="17" customWidth="1"/>
    <col min="14856" max="14856" width="10.7109375" style="17" customWidth="1"/>
    <col min="14857" max="14857" width="12.7109375" style="17" customWidth="1"/>
    <col min="14858" max="14858" width="14.28515625" style="17" customWidth="1"/>
    <col min="14859" max="15104" width="8.7109375" style="17"/>
    <col min="15105" max="15105" width="59.5703125" style="17" customWidth="1"/>
    <col min="15106" max="15106" width="8.7109375" style="17"/>
    <col min="15107" max="15107" width="12.5703125" style="17" customWidth="1"/>
    <col min="15108" max="15108" width="14.5703125" style="17" customWidth="1"/>
    <col min="15109" max="15109" width="11.28515625" style="17" customWidth="1"/>
    <col min="15110" max="15110" width="16.7109375" style="17" customWidth="1"/>
    <col min="15111" max="15111" width="13.28515625" style="17" customWidth="1"/>
    <col min="15112" max="15112" width="10.7109375" style="17" customWidth="1"/>
    <col min="15113" max="15113" width="12.7109375" style="17" customWidth="1"/>
    <col min="15114" max="15114" width="14.28515625" style="17" customWidth="1"/>
    <col min="15115" max="15360" width="8.7109375" style="17"/>
    <col min="15361" max="15361" width="59.5703125" style="17" customWidth="1"/>
    <col min="15362" max="15362" width="8.7109375" style="17"/>
    <col min="15363" max="15363" width="12.5703125" style="17" customWidth="1"/>
    <col min="15364" max="15364" width="14.5703125" style="17" customWidth="1"/>
    <col min="15365" max="15365" width="11.28515625" style="17" customWidth="1"/>
    <col min="15366" max="15366" width="16.7109375" style="17" customWidth="1"/>
    <col min="15367" max="15367" width="13.28515625" style="17" customWidth="1"/>
    <col min="15368" max="15368" width="10.7109375" style="17" customWidth="1"/>
    <col min="15369" max="15369" width="12.7109375" style="17" customWidth="1"/>
    <col min="15370" max="15370" width="14.28515625" style="17" customWidth="1"/>
    <col min="15371" max="15616" width="8.7109375" style="17"/>
    <col min="15617" max="15617" width="59.5703125" style="17" customWidth="1"/>
    <col min="15618" max="15618" width="8.7109375" style="17"/>
    <col min="15619" max="15619" width="12.5703125" style="17" customWidth="1"/>
    <col min="15620" max="15620" width="14.5703125" style="17" customWidth="1"/>
    <col min="15621" max="15621" width="11.28515625" style="17" customWidth="1"/>
    <col min="15622" max="15622" width="16.7109375" style="17" customWidth="1"/>
    <col min="15623" max="15623" width="13.28515625" style="17" customWidth="1"/>
    <col min="15624" max="15624" width="10.7109375" style="17" customWidth="1"/>
    <col min="15625" max="15625" width="12.7109375" style="17" customWidth="1"/>
    <col min="15626" max="15626" width="14.28515625" style="17" customWidth="1"/>
    <col min="15627" max="15872" width="8.7109375" style="17"/>
    <col min="15873" max="15873" width="59.5703125" style="17" customWidth="1"/>
    <col min="15874" max="15874" width="8.7109375" style="17"/>
    <col min="15875" max="15875" width="12.5703125" style="17" customWidth="1"/>
    <col min="15876" max="15876" width="14.5703125" style="17" customWidth="1"/>
    <col min="15877" max="15877" width="11.28515625" style="17" customWidth="1"/>
    <col min="15878" max="15878" width="16.7109375" style="17" customWidth="1"/>
    <col min="15879" max="15879" width="13.28515625" style="17" customWidth="1"/>
    <col min="15880" max="15880" width="10.7109375" style="17" customWidth="1"/>
    <col min="15881" max="15881" width="12.7109375" style="17" customWidth="1"/>
    <col min="15882" max="15882" width="14.28515625" style="17" customWidth="1"/>
    <col min="15883" max="16128" width="8.7109375" style="17"/>
    <col min="16129" max="16129" width="59.5703125" style="17" customWidth="1"/>
    <col min="16130" max="16130" width="8.7109375" style="17"/>
    <col min="16131" max="16131" width="12.5703125" style="17" customWidth="1"/>
    <col min="16132" max="16132" width="14.5703125" style="17" customWidth="1"/>
    <col min="16133" max="16133" width="11.28515625" style="17" customWidth="1"/>
    <col min="16134" max="16134" width="16.7109375" style="17" customWidth="1"/>
    <col min="16135" max="16135" width="13.28515625" style="17" customWidth="1"/>
    <col min="16136" max="16136" width="10.7109375" style="17" customWidth="1"/>
    <col min="16137" max="16137" width="12.7109375" style="17" customWidth="1"/>
    <col min="16138" max="16138" width="14.28515625" style="17" customWidth="1"/>
    <col min="16139" max="16384" width="8.7109375" style="17"/>
  </cols>
  <sheetData>
    <row r="1" spans="1:11" ht="30" x14ac:dyDescent="0.4">
      <c r="A1" s="140" t="s">
        <v>107</v>
      </c>
      <c r="B1" s="140"/>
      <c r="C1" s="140"/>
      <c r="D1" s="140"/>
      <c r="E1" s="140"/>
      <c r="F1" s="140"/>
      <c r="G1" s="140"/>
      <c r="H1" s="140"/>
      <c r="I1" s="140"/>
      <c r="J1" s="140"/>
      <c r="K1" s="16"/>
    </row>
    <row r="2" spans="1:11" ht="25.5" x14ac:dyDescent="0.35">
      <c r="A2" s="141" t="s">
        <v>53</v>
      </c>
      <c r="B2" s="141"/>
      <c r="C2" s="141"/>
      <c r="D2" s="141"/>
      <c r="E2" s="141"/>
      <c r="F2" s="141"/>
      <c r="G2" s="141"/>
      <c r="H2" s="141"/>
      <c r="I2" s="141"/>
      <c r="J2" s="141"/>
      <c r="K2" s="18"/>
    </row>
    <row r="3" spans="1:11" ht="18" x14ac:dyDescent="0.25">
      <c r="A3" s="19"/>
      <c r="B3" s="19"/>
      <c r="C3" s="19"/>
      <c r="D3" s="19"/>
      <c r="E3" s="19"/>
      <c r="F3" s="19"/>
      <c r="G3" s="19"/>
      <c r="H3" s="19"/>
      <c r="I3" s="19"/>
      <c r="J3" s="19"/>
      <c r="K3" s="19"/>
    </row>
    <row r="4" spans="1:11" ht="18" x14ac:dyDescent="0.25">
      <c r="A4" s="20" t="s">
        <v>83</v>
      </c>
    </row>
    <row r="5" spans="1:11" ht="15.75" thickBot="1" x14ac:dyDescent="0.3">
      <c r="A5" s="21"/>
      <c r="B5" s="22"/>
      <c r="C5" s="23"/>
      <c r="D5" s="23"/>
      <c r="E5" s="23"/>
      <c r="F5" s="23"/>
      <c r="G5" s="23"/>
      <c r="H5" s="23"/>
      <c r="I5" s="23"/>
      <c r="J5" s="23"/>
    </row>
    <row r="6" spans="1:11" ht="15" x14ac:dyDescent="0.25">
      <c r="A6" s="24" t="s">
        <v>95</v>
      </c>
      <c r="B6" s="22"/>
      <c r="C6" s="23"/>
      <c r="D6" s="23"/>
      <c r="E6" s="23"/>
      <c r="F6" s="23"/>
      <c r="G6" s="23"/>
      <c r="H6" s="23"/>
      <c r="I6" s="23"/>
      <c r="J6" s="23"/>
    </row>
    <row r="7" spans="1:11" ht="15.75" thickBot="1" x14ac:dyDescent="0.3">
      <c r="A7" s="25" t="s">
        <v>97</v>
      </c>
      <c r="B7" s="23"/>
      <c r="C7" s="22"/>
      <c r="D7" s="23"/>
      <c r="E7" s="23"/>
      <c r="F7" s="23"/>
      <c r="G7" s="23"/>
      <c r="H7" s="23"/>
      <c r="I7" s="23"/>
      <c r="J7" s="23"/>
    </row>
    <row r="8" spans="1:11" x14ac:dyDescent="0.2">
      <c r="B8" s="23"/>
      <c r="C8" s="22"/>
      <c r="D8" s="23"/>
      <c r="E8" s="23"/>
      <c r="F8" s="23"/>
      <c r="G8" s="23"/>
      <c r="H8" s="23"/>
      <c r="I8" s="23"/>
      <c r="J8" s="23"/>
    </row>
    <row r="9" spans="1:11" ht="13.5" thickBot="1" x14ac:dyDescent="0.25">
      <c r="B9" s="23"/>
      <c r="C9" s="22"/>
      <c r="D9" s="23"/>
      <c r="E9" s="23"/>
      <c r="F9" s="23"/>
      <c r="G9" s="23"/>
      <c r="H9" s="23"/>
      <c r="I9" s="23"/>
      <c r="J9" s="23"/>
    </row>
    <row r="10" spans="1:11" ht="15.75" x14ac:dyDescent="0.25">
      <c r="A10" s="26" t="s">
        <v>114</v>
      </c>
      <c r="B10" s="23"/>
      <c r="C10" s="118" t="s">
        <v>151</v>
      </c>
      <c r="D10" s="119"/>
      <c r="E10" s="119"/>
      <c r="F10" s="119"/>
      <c r="G10" s="120"/>
      <c r="H10" s="116"/>
      <c r="I10" s="23"/>
      <c r="J10" s="23"/>
    </row>
    <row r="11" spans="1:11" ht="16.5" thickBot="1" x14ac:dyDescent="0.3">
      <c r="A11" s="27" t="s">
        <v>115</v>
      </c>
      <c r="B11" s="23"/>
      <c r="C11" s="121" t="s">
        <v>123</v>
      </c>
      <c r="D11" s="122"/>
      <c r="E11" s="122"/>
      <c r="F11" s="122"/>
      <c r="G11" s="123"/>
      <c r="H11" s="117"/>
      <c r="I11" s="23"/>
      <c r="J11" s="23"/>
    </row>
    <row r="12" spans="1:11" x14ac:dyDescent="0.2">
      <c r="B12" s="23"/>
      <c r="C12" s="22"/>
      <c r="D12" s="23"/>
      <c r="E12" s="23"/>
      <c r="F12" s="23"/>
      <c r="G12" s="23"/>
      <c r="H12" s="23"/>
      <c r="I12" s="23"/>
      <c r="J12" s="23"/>
    </row>
    <row r="13" spans="1:11" x14ac:dyDescent="0.2">
      <c r="B13" s="23"/>
      <c r="C13" s="22"/>
      <c r="D13" s="23"/>
      <c r="E13" s="23"/>
      <c r="F13" s="23"/>
      <c r="G13" s="23"/>
      <c r="H13" s="23"/>
      <c r="I13" s="23"/>
      <c r="J13" s="23"/>
    </row>
    <row r="14" spans="1:11" x14ac:dyDescent="0.2">
      <c r="B14" s="23"/>
      <c r="C14" s="22"/>
      <c r="D14" s="23"/>
      <c r="E14" s="23"/>
      <c r="F14" s="23"/>
      <c r="G14" s="23"/>
      <c r="H14" s="23"/>
      <c r="I14" s="23"/>
      <c r="J14" s="23"/>
    </row>
    <row r="15" spans="1:11" x14ac:dyDescent="0.2">
      <c r="C15" s="28"/>
    </row>
    <row r="16" spans="1:11" x14ac:dyDescent="0.2">
      <c r="C16" s="142" t="s">
        <v>22</v>
      </c>
      <c r="D16" s="142"/>
      <c r="E16" s="142"/>
      <c r="F16" s="142"/>
    </row>
    <row r="17" spans="1:11" x14ac:dyDescent="0.2">
      <c r="B17" s="29" t="s">
        <v>9</v>
      </c>
      <c r="C17" s="30"/>
      <c r="D17" s="31" t="s">
        <v>21</v>
      </c>
      <c r="E17" s="32"/>
      <c r="F17" s="33"/>
      <c r="G17" s="34"/>
    </row>
    <row r="18" spans="1:11" x14ac:dyDescent="0.2">
      <c r="B18" s="35" t="s">
        <v>10</v>
      </c>
      <c r="C18" s="30" t="s">
        <v>13</v>
      </c>
      <c r="D18" s="35" t="s">
        <v>5</v>
      </c>
      <c r="E18" s="32" t="s">
        <v>14</v>
      </c>
      <c r="F18" s="33" t="s">
        <v>15</v>
      </c>
      <c r="G18" s="33" t="s">
        <v>2</v>
      </c>
    </row>
    <row r="19" spans="1:11" x14ac:dyDescent="0.2">
      <c r="A19" s="36" t="s">
        <v>3</v>
      </c>
      <c r="B19" s="37">
        <v>201614</v>
      </c>
      <c r="C19" s="38">
        <v>169597</v>
      </c>
      <c r="D19" s="37">
        <v>7000</v>
      </c>
      <c r="E19" s="38">
        <v>13000</v>
      </c>
      <c r="F19" s="38">
        <v>12017</v>
      </c>
      <c r="G19" s="39">
        <f>+SUM(C19:F19)</f>
        <v>201614</v>
      </c>
      <c r="H19" s="40"/>
      <c r="I19" s="40"/>
      <c r="J19" s="40"/>
      <c r="K19" s="40"/>
    </row>
    <row r="20" spans="1:11" x14ac:dyDescent="0.2">
      <c r="A20" s="36" t="s">
        <v>4</v>
      </c>
      <c r="B20" s="41">
        <v>115718</v>
      </c>
      <c r="C20" s="42">
        <f>+$B$20/$B$19*C19</f>
        <v>97341.581665955731</v>
      </c>
      <c r="D20" s="42">
        <f>+$B$20/$B$19*D19</f>
        <v>4017.707103673356</v>
      </c>
      <c r="E20" s="42">
        <f>+$B$20/$B$19*E19</f>
        <v>7461.4560496790891</v>
      </c>
      <c r="F20" s="42">
        <f>+$B$20/$B$19*F19</f>
        <v>6897.2551806918163</v>
      </c>
      <c r="G20" s="42">
        <f t="shared" ref="G20:G25" si="0">+SUM(C20:F20)</f>
        <v>115718</v>
      </c>
      <c r="H20" s="40"/>
      <c r="I20" s="40"/>
      <c r="J20" s="40"/>
      <c r="K20" s="40"/>
    </row>
    <row r="21" spans="1:11" x14ac:dyDescent="0.2">
      <c r="A21" s="36" t="s">
        <v>5</v>
      </c>
      <c r="B21" s="41">
        <f>98894+4000</f>
        <v>102894</v>
      </c>
      <c r="C21" s="41">
        <v>7276</v>
      </c>
      <c r="D21" s="41">
        <v>85330</v>
      </c>
      <c r="E21" s="41">
        <v>8000</v>
      </c>
      <c r="F21" s="41">
        <v>2288</v>
      </c>
      <c r="G21" s="42">
        <f t="shared" si="0"/>
        <v>102894</v>
      </c>
      <c r="H21" s="40"/>
      <c r="I21" s="40"/>
      <c r="J21" s="40"/>
      <c r="K21" s="40"/>
    </row>
    <row r="22" spans="1:11" x14ac:dyDescent="0.2">
      <c r="A22" s="36" t="s">
        <v>6</v>
      </c>
      <c r="B22" s="41">
        <v>756</v>
      </c>
      <c r="C22" s="41">
        <v>500</v>
      </c>
      <c r="D22" s="41"/>
      <c r="E22" s="41"/>
      <c r="F22" s="41">
        <v>256</v>
      </c>
      <c r="G22" s="42">
        <f t="shared" si="0"/>
        <v>756</v>
      </c>
      <c r="H22" s="40"/>
      <c r="I22" s="40"/>
      <c r="J22" s="40"/>
      <c r="K22" s="40"/>
    </row>
    <row r="23" spans="1:11" x14ac:dyDescent="0.2">
      <c r="A23" s="36" t="s">
        <v>12</v>
      </c>
      <c r="B23" s="41">
        <v>500</v>
      </c>
      <c r="C23" s="41">
        <v>400</v>
      </c>
      <c r="D23" s="41"/>
      <c r="E23" s="41"/>
      <c r="F23" s="41">
        <v>100</v>
      </c>
      <c r="G23" s="42">
        <f t="shared" si="0"/>
        <v>500</v>
      </c>
      <c r="H23" s="40"/>
      <c r="I23" s="40"/>
      <c r="J23" s="40"/>
      <c r="K23" s="40"/>
    </row>
    <row r="24" spans="1:11" x14ac:dyDescent="0.2">
      <c r="A24" s="36" t="s">
        <v>16</v>
      </c>
      <c r="B24" s="41">
        <v>23210</v>
      </c>
      <c r="C24" s="41">
        <f>0.8*B24</f>
        <v>18568</v>
      </c>
      <c r="D24" s="41">
        <f>0.05*B24</f>
        <v>1160.5</v>
      </c>
      <c r="E24" s="41">
        <f>0.1*B24</f>
        <v>2321</v>
      </c>
      <c r="F24" s="41">
        <f>0.05*B24</f>
        <v>1160.5</v>
      </c>
      <c r="G24" s="42">
        <f t="shared" si="0"/>
        <v>23210</v>
      </c>
      <c r="H24" s="40"/>
      <c r="I24" s="40"/>
      <c r="J24" s="40"/>
      <c r="K24" s="40"/>
    </row>
    <row r="25" spans="1:11" x14ac:dyDescent="0.2">
      <c r="A25" s="36" t="s">
        <v>7</v>
      </c>
      <c r="B25" s="41">
        <v>46574</v>
      </c>
      <c r="C25" s="42">
        <f>+C19/$B$19*$B$25</f>
        <v>39177.887835170179</v>
      </c>
      <c r="D25" s="42">
        <f>+D19/$B$19*$B$25</f>
        <v>1617.0404832997708</v>
      </c>
      <c r="E25" s="42">
        <f>+E19/$B$19*$B$25</f>
        <v>3003.075183271003</v>
      </c>
      <c r="F25" s="42">
        <f>+F19/$B$19*$B$25</f>
        <v>2775.9964982590495</v>
      </c>
      <c r="G25" s="42">
        <f t="shared" si="0"/>
        <v>46574</v>
      </c>
      <c r="H25" s="40"/>
      <c r="I25" s="40"/>
      <c r="J25" s="40"/>
      <c r="K25" s="40"/>
    </row>
    <row r="26" spans="1:11" x14ac:dyDescent="0.2">
      <c r="A26" s="36" t="s">
        <v>11</v>
      </c>
      <c r="B26" s="39">
        <f t="shared" ref="B26:G26" si="1">+SUM(B19:B25)</f>
        <v>491266</v>
      </c>
      <c r="C26" s="39">
        <f t="shared" si="1"/>
        <v>332860.46950112592</v>
      </c>
      <c r="D26" s="39">
        <f t="shared" si="1"/>
        <v>99125.247586973128</v>
      </c>
      <c r="E26" s="39">
        <f t="shared" si="1"/>
        <v>33785.531232950088</v>
      </c>
      <c r="F26" s="39">
        <f t="shared" si="1"/>
        <v>25494.751678950866</v>
      </c>
      <c r="G26" s="39">
        <f t="shared" si="1"/>
        <v>491266</v>
      </c>
      <c r="H26" s="40"/>
      <c r="I26" s="40"/>
      <c r="J26" s="40"/>
      <c r="K26" s="40"/>
    </row>
    <row r="27" spans="1:11" x14ac:dyDescent="0.2">
      <c r="A27" s="36"/>
      <c r="B27" s="42"/>
      <c r="C27" s="42"/>
      <c r="D27" s="42"/>
      <c r="E27" s="42"/>
      <c r="F27" s="42"/>
      <c r="G27" s="42"/>
      <c r="H27" s="40"/>
      <c r="I27" s="40"/>
      <c r="J27" s="40"/>
      <c r="K27" s="40"/>
    </row>
    <row r="28" spans="1:11" x14ac:dyDescent="0.2">
      <c r="A28" s="36" t="s">
        <v>8</v>
      </c>
      <c r="B28" s="38">
        <v>88345</v>
      </c>
      <c r="C28" s="39">
        <f>+C19/$B$19*$B$28</f>
        <v>74315.508670032839</v>
      </c>
      <c r="D28" s="39">
        <f>+D19/$B$19*$B$28</f>
        <v>3067.3217137698771</v>
      </c>
      <c r="E28" s="39">
        <f>+E19/$B$19*$B$28</f>
        <v>5696.4546112869148</v>
      </c>
      <c r="F28" s="39">
        <f>+F19/$B$19*$B$28</f>
        <v>5265.715004910373</v>
      </c>
      <c r="G28" s="39">
        <f>+SUM(C28:F28)</f>
        <v>88345</v>
      </c>
      <c r="H28" s="40"/>
      <c r="I28" s="40"/>
      <c r="J28" s="40"/>
      <c r="K28" s="40"/>
    </row>
    <row r="29" spans="1:11" x14ac:dyDescent="0.2">
      <c r="A29" s="36" t="s">
        <v>2</v>
      </c>
      <c r="B29" s="39">
        <f>+B26+B28</f>
        <v>579611</v>
      </c>
      <c r="C29" s="39">
        <f t="shared" ref="C29:G29" si="2">+C26+C28</f>
        <v>407175.97817115876</v>
      </c>
      <c r="D29" s="39">
        <f t="shared" si="2"/>
        <v>102192.56930074301</v>
      </c>
      <c r="E29" s="39">
        <f>+E26+E28</f>
        <v>39481.985844237002</v>
      </c>
      <c r="F29" s="39">
        <f t="shared" si="2"/>
        <v>30760.466683861239</v>
      </c>
      <c r="G29" s="39">
        <f t="shared" si="2"/>
        <v>579611</v>
      </c>
      <c r="H29" s="40"/>
      <c r="I29" s="40"/>
      <c r="J29" s="40"/>
      <c r="K29" s="40"/>
    </row>
    <row r="30" spans="1:11" x14ac:dyDescent="0.2">
      <c r="B30" s="40"/>
      <c r="C30" s="40"/>
      <c r="D30" s="40"/>
      <c r="E30" s="40"/>
      <c r="F30" s="40"/>
      <c r="G30" s="40"/>
      <c r="H30" s="40"/>
      <c r="I30" s="40"/>
      <c r="J30" s="40"/>
      <c r="K30" s="40"/>
    </row>
    <row r="31" spans="1:11" x14ac:dyDescent="0.2">
      <c r="B31" s="40"/>
      <c r="C31" s="40"/>
      <c r="D31" s="40"/>
      <c r="E31" s="40"/>
      <c r="F31" s="40"/>
      <c r="G31" s="40"/>
      <c r="H31" s="40"/>
      <c r="I31" s="40"/>
      <c r="J31" s="40"/>
      <c r="K31" s="40"/>
    </row>
    <row r="33" spans="1:10" ht="18" x14ac:dyDescent="0.25">
      <c r="A33" s="20" t="s">
        <v>78</v>
      </c>
    </row>
    <row r="34" spans="1:10" x14ac:dyDescent="0.2">
      <c r="B34" s="22" t="s">
        <v>68</v>
      </c>
      <c r="C34" s="23"/>
      <c r="D34" s="23"/>
      <c r="E34" s="23"/>
      <c r="F34" s="23"/>
      <c r="G34" s="23"/>
      <c r="H34" s="23"/>
      <c r="I34" s="23"/>
      <c r="J34" s="23"/>
    </row>
    <row r="35" spans="1:10" x14ac:dyDescent="0.2">
      <c r="B35" s="22" t="s">
        <v>94</v>
      </c>
      <c r="C35" s="23"/>
      <c r="D35" s="23"/>
      <c r="E35" s="43"/>
      <c r="F35" s="23"/>
      <c r="G35" s="23"/>
      <c r="H35" s="23"/>
      <c r="I35" s="23"/>
      <c r="J35" s="23"/>
    </row>
    <row r="36" spans="1:10" x14ac:dyDescent="0.2">
      <c r="B36" s="22" t="s">
        <v>142</v>
      </c>
      <c r="C36" s="23"/>
      <c r="D36" s="23"/>
      <c r="E36" s="43"/>
      <c r="F36" s="23"/>
      <c r="G36" s="23"/>
      <c r="H36" s="23"/>
      <c r="I36" s="23"/>
      <c r="J36" s="23"/>
    </row>
    <row r="37" spans="1:10" x14ac:dyDescent="0.2">
      <c r="B37" s="28"/>
      <c r="E37" s="34"/>
    </row>
    <row r="38" spans="1:10" x14ac:dyDescent="0.2">
      <c r="B38" s="28"/>
      <c r="E38" s="34"/>
    </row>
    <row r="39" spans="1:10" ht="18" x14ac:dyDescent="0.25">
      <c r="A39" s="20" t="s">
        <v>80</v>
      </c>
      <c r="B39" s="44"/>
      <c r="E39" s="34"/>
    </row>
    <row r="40" spans="1:10" ht="18" x14ac:dyDescent="0.25">
      <c r="A40" s="20"/>
      <c r="B40" s="44"/>
      <c r="E40" s="34"/>
    </row>
    <row r="41" spans="1:10" ht="18" x14ac:dyDescent="0.25">
      <c r="A41" s="20"/>
      <c r="B41" s="44"/>
      <c r="E41" s="34"/>
    </row>
    <row r="42" spans="1:10" x14ac:dyDescent="0.2">
      <c r="B42" s="28"/>
      <c r="E42" s="34"/>
    </row>
    <row r="43" spans="1:10" ht="18" x14ac:dyDescent="0.25">
      <c r="A43" s="20" t="s">
        <v>79</v>
      </c>
      <c r="B43" s="28"/>
      <c r="E43" s="34"/>
    </row>
    <row r="44" spans="1:10" x14ac:dyDescent="0.2">
      <c r="A44" s="45"/>
      <c r="B44" s="22" t="s">
        <v>81</v>
      </c>
      <c r="C44" s="23"/>
      <c r="D44" s="23"/>
      <c r="E44" s="43"/>
      <c r="F44" s="23"/>
      <c r="G44" s="23"/>
      <c r="H44" s="23"/>
      <c r="I44" s="23"/>
    </row>
    <row r="45" spans="1:10" x14ac:dyDescent="0.2">
      <c r="B45" s="22" t="s">
        <v>82</v>
      </c>
      <c r="C45" s="23"/>
      <c r="D45" s="23"/>
      <c r="E45" s="43"/>
      <c r="F45" s="23"/>
      <c r="G45" s="23"/>
      <c r="H45" s="23"/>
      <c r="I45" s="23"/>
    </row>
    <row r="46" spans="1:10" x14ac:dyDescent="0.2">
      <c r="B46" s="28"/>
      <c r="E46" s="34"/>
    </row>
    <row r="47" spans="1:10" x14ac:dyDescent="0.2">
      <c r="B47" s="44"/>
      <c r="E47" s="34"/>
      <c r="F47" s="46" t="s">
        <v>70</v>
      </c>
      <c r="G47" s="47" t="s">
        <v>74</v>
      </c>
    </row>
    <row r="48" spans="1:10" x14ac:dyDescent="0.2">
      <c r="B48" s="44"/>
      <c r="E48" s="34"/>
      <c r="F48" s="48" t="s">
        <v>71</v>
      </c>
      <c r="G48" s="49" t="s">
        <v>75</v>
      </c>
    </row>
    <row r="49" spans="1:11" x14ac:dyDescent="0.2">
      <c r="B49" s="36"/>
      <c r="C49" s="36"/>
      <c r="D49" s="50"/>
      <c r="E49" s="46" t="s">
        <v>30</v>
      </c>
      <c r="F49" s="51" t="s">
        <v>72</v>
      </c>
      <c r="G49" s="52" t="s">
        <v>76</v>
      </c>
      <c r="H49" s="31" t="s">
        <v>43</v>
      </c>
      <c r="I49" s="34"/>
      <c r="J49" s="31" t="s">
        <v>46</v>
      </c>
    </row>
    <row r="50" spans="1:11" x14ac:dyDescent="0.2">
      <c r="A50" s="33" t="s">
        <v>1</v>
      </c>
      <c r="B50" s="33" t="s">
        <v>0</v>
      </c>
      <c r="C50" s="33" t="s">
        <v>28</v>
      </c>
      <c r="D50" s="53" t="s">
        <v>20</v>
      </c>
      <c r="E50" s="54" t="s">
        <v>29</v>
      </c>
      <c r="F50" s="55" t="s">
        <v>73</v>
      </c>
      <c r="G50" s="56" t="s">
        <v>77</v>
      </c>
      <c r="H50" s="35" t="s">
        <v>44</v>
      </c>
      <c r="I50" s="33" t="s">
        <v>45</v>
      </c>
      <c r="J50" s="35" t="s">
        <v>47</v>
      </c>
    </row>
    <row r="51" spans="1:11" x14ac:dyDescent="0.2">
      <c r="A51" s="57" t="s">
        <v>23</v>
      </c>
      <c r="B51" s="36">
        <v>11976</v>
      </c>
      <c r="C51" s="58">
        <f>+'RVU with GPCI Applied'!G14</f>
        <v>4.1345299999999998</v>
      </c>
      <c r="D51" s="59">
        <v>11</v>
      </c>
      <c r="E51" s="60">
        <f t="shared" ref="E51:E77" si="3">+D51*C51</f>
        <v>45.47983</v>
      </c>
      <c r="F51" s="61">
        <f t="shared" ref="F51:F83" si="4">+$C$29/+$E$84</f>
        <v>35.740408193564221</v>
      </c>
      <c r="G51" s="62">
        <f>+F51*C51</f>
        <v>147.76978988853708</v>
      </c>
      <c r="H51" s="63">
        <v>85</v>
      </c>
      <c r="I51" s="64">
        <f>+H51-G51</f>
        <v>-62.769789888537076</v>
      </c>
      <c r="J51" s="65">
        <f>+I51/G51</f>
        <v>-0.42478093753726254</v>
      </c>
    </row>
    <row r="52" spans="1:11" x14ac:dyDescent="0.2">
      <c r="A52" s="57" t="s">
        <v>24</v>
      </c>
      <c r="B52" s="36">
        <v>11981</v>
      </c>
      <c r="C52" s="58">
        <f>+'RVU with GPCI Applied'!G15</f>
        <v>2.8883100000000002</v>
      </c>
      <c r="D52" s="59">
        <v>15</v>
      </c>
      <c r="E52" s="58">
        <f t="shared" si="3"/>
        <v>43.324650000000005</v>
      </c>
      <c r="F52" s="66">
        <f t="shared" si="4"/>
        <v>35.740408193564221</v>
      </c>
      <c r="G52" s="67">
        <f t="shared" ref="G52:G77" si="5">+F52*C52</f>
        <v>103.22937838955347</v>
      </c>
      <c r="H52" s="68">
        <v>70</v>
      </c>
      <c r="I52" s="69">
        <f t="shared" ref="I52:I77" si="6">+H52-G52</f>
        <v>-33.229378389553474</v>
      </c>
      <c r="J52" s="70">
        <f t="shared" ref="J52:J77" si="7">+I52/G52</f>
        <v>-0.3218984644483357</v>
      </c>
    </row>
    <row r="53" spans="1:11" x14ac:dyDescent="0.2">
      <c r="A53" s="57" t="s">
        <v>54</v>
      </c>
      <c r="B53" s="36">
        <v>11982</v>
      </c>
      <c r="C53" s="58">
        <f>+'RVU with GPCI Applied'!G16</f>
        <v>3.1614299999999997</v>
      </c>
      <c r="D53" s="59">
        <v>10</v>
      </c>
      <c r="E53" s="58">
        <f t="shared" si="3"/>
        <v>31.614299999999997</v>
      </c>
      <c r="F53" s="66">
        <f t="shared" si="4"/>
        <v>35.740408193564221</v>
      </c>
      <c r="G53" s="67">
        <f t="shared" si="5"/>
        <v>112.99079867537972</v>
      </c>
      <c r="H53" s="68">
        <v>90</v>
      </c>
      <c r="I53" s="69">
        <f t="shared" si="6"/>
        <v>-22.990798675379722</v>
      </c>
      <c r="J53" s="70">
        <f t="shared" si="7"/>
        <v>-0.20347496384578909</v>
      </c>
    </row>
    <row r="54" spans="1:11" x14ac:dyDescent="0.2">
      <c r="A54" s="57" t="s">
        <v>55</v>
      </c>
      <c r="B54" s="36">
        <v>11983</v>
      </c>
      <c r="C54" s="58">
        <f>+'RVU with GPCI Applied'!G17</f>
        <v>4.0830700000000002</v>
      </c>
      <c r="D54" s="59">
        <v>6</v>
      </c>
      <c r="E54" s="58">
        <f t="shared" si="3"/>
        <v>24.498420000000003</v>
      </c>
      <c r="F54" s="66">
        <f t="shared" si="4"/>
        <v>35.740408193564221</v>
      </c>
      <c r="G54" s="67">
        <f t="shared" si="5"/>
        <v>145.93058848289627</v>
      </c>
      <c r="H54" s="68">
        <v>130</v>
      </c>
      <c r="I54" s="69">
        <f t="shared" si="6"/>
        <v>-15.930588482896269</v>
      </c>
      <c r="J54" s="70">
        <f t="shared" si="7"/>
        <v>-0.10916551936445734</v>
      </c>
    </row>
    <row r="55" spans="1:11" x14ac:dyDescent="0.2">
      <c r="A55" s="57" t="s">
        <v>56</v>
      </c>
      <c r="B55" s="36">
        <v>55250</v>
      </c>
      <c r="C55" s="58">
        <f>+'RVU with GPCI Applied'!G18</f>
        <v>9.4395900000000026</v>
      </c>
      <c r="D55" s="59">
        <v>6</v>
      </c>
      <c r="E55" s="58">
        <f t="shared" si="3"/>
        <v>56.637540000000016</v>
      </c>
      <c r="F55" s="66">
        <f t="shared" si="4"/>
        <v>35.740408193564221</v>
      </c>
      <c r="G55" s="67">
        <f t="shared" si="5"/>
        <v>337.37479977988698</v>
      </c>
      <c r="H55" s="68">
        <v>225</v>
      </c>
      <c r="I55" s="69">
        <f t="shared" si="6"/>
        <v>-112.37479977988698</v>
      </c>
      <c r="J55" s="70">
        <f t="shared" si="7"/>
        <v>-0.33308593247985191</v>
      </c>
    </row>
    <row r="56" spans="1:11" x14ac:dyDescent="0.2">
      <c r="A56" s="57" t="s">
        <v>57</v>
      </c>
      <c r="B56" s="36">
        <v>57170</v>
      </c>
      <c r="C56" s="58">
        <f>+'RVU with GPCI Applied'!G19</f>
        <v>2.2136799999999996</v>
      </c>
      <c r="D56" s="59">
        <v>35</v>
      </c>
      <c r="E56" s="58">
        <f t="shared" si="3"/>
        <v>77.478799999999993</v>
      </c>
      <c r="F56" s="66">
        <f t="shared" si="4"/>
        <v>35.740408193564221</v>
      </c>
      <c r="G56" s="67">
        <f t="shared" si="5"/>
        <v>79.117826809929227</v>
      </c>
      <c r="H56" s="68">
        <v>35</v>
      </c>
      <c r="I56" s="69">
        <f t="shared" si="6"/>
        <v>-44.117826809929227</v>
      </c>
      <c r="J56" s="70">
        <f t="shared" si="7"/>
        <v>-0.55762182290366546</v>
      </c>
    </row>
    <row r="57" spans="1:11" x14ac:dyDescent="0.2">
      <c r="A57" s="57" t="s">
        <v>25</v>
      </c>
      <c r="B57" s="36">
        <v>58300</v>
      </c>
      <c r="C57" s="58">
        <f>+'RVU with GPCI Applied'!G20</f>
        <v>3.0515900000000005</v>
      </c>
      <c r="D57" s="59">
        <v>8</v>
      </c>
      <c r="E57" s="58">
        <f t="shared" si="3"/>
        <v>24.412720000000004</v>
      </c>
      <c r="F57" s="66">
        <f t="shared" si="4"/>
        <v>35.740408193564221</v>
      </c>
      <c r="G57" s="67">
        <f t="shared" si="5"/>
        <v>109.06507223939866</v>
      </c>
      <c r="H57" s="68">
        <v>40</v>
      </c>
      <c r="I57" s="69">
        <f t="shared" si="6"/>
        <v>-69.06507223939866</v>
      </c>
      <c r="J57" s="70">
        <f t="shared" si="7"/>
        <v>-0.63324647223265307</v>
      </c>
    </row>
    <row r="58" spans="1:11" x14ac:dyDescent="0.2">
      <c r="A58" s="57" t="s">
        <v>26</v>
      </c>
      <c r="B58" s="36">
        <v>58301</v>
      </c>
      <c r="C58" s="58">
        <f>+'RVU with GPCI Applied'!G21</f>
        <v>3.1243799999999999</v>
      </c>
      <c r="D58" s="59">
        <v>19</v>
      </c>
      <c r="E58" s="58">
        <f t="shared" si="3"/>
        <v>59.363219999999998</v>
      </c>
      <c r="F58" s="66">
        <f t="shared" si="4"/>
        <v>35.740408193564221</v>
      </c>
      <c r="G58" s="67">
        <f t="shared" si="5"/>
        <v>111.66661655180818</v>
      </c>
      <c r="H58" s="68">
        <v>55</v>
      </c>
      <c r="I58" s="69">
        <f t="shared" si="6"/>
        <v>-56.666616551808175</v>
      </c>
      <c r="J58" s="70">
        <f t="shared" si="7"/>
        <v>-0.50746246552135366</v>
      </c>
    </row>
    <row r="59" spans="1:11" x14ac:dyDescent="0.2">
      <c r="A59" s="57" t="s">
        <v>27</v>
      </c>
      <c r="B59" s="36">
        <v>96372</v>
      </c>
      <c r="C59" s="58">
        <f>+'RVU with GPCI Applied'!G22</f>
        <v>0.40523000000000003</v>
      </c>
      <c r="D59" s="59">
        <v>2174</v>
      </c>
      <c r="E59" s="58">
        <f t="shared" si="3"/>
        <v>880.97002000000009</v>
      </c>
      <c r="F59" s="66">
        <f t="shared" si="4"/>
        <v>35.740408193564221</v>
      </c>
      <c r="G59" s="67">
        <f t="shared" si="5"/>
        <v>14.48308561227803</v>
      </c>
      <c r="H59" s="68">
        <v>15</v>
      </c>
      <c r="I59" s="69">
        <f t="shared" si="6"/>
        <v>0.51691438772196996</v>
      </c>
      <c r="J59" s="70">
        <f t="shared" si="7"/>
        <v>3.5690901894811423E-2</v>
      </c>
    </row>
    <row r="60" spans="1:11" x14ac:dyDescent="0.2">
      <c r="A60" s="57" t="s">
        <v>85</v>
      </c>
      <c r="B60" s="36">
        <v>99202</v>
      </c>
      <c r="C60" s="58">
        <f>+'RVU with GPCI Applied'!G23</f>
        <v>2.04562</v>
      </c>
      <c r="D60" s="59">
        <v>74</v>
      </c>
      <c r="E60" s="58">
        <f t="shared" si="3"/>
        <v>151.37588</v>
      </c>
      <c r="F60" s="66">
        <f t="shared" si="4"/>
        <v>35.740408193564221</v>
      </c>
      <c r="G60" s="67">
        <f t="shared" si="5"/>
        <v>73.111293808918845</v>
      </c>
      <c r="H60" s="68">
        <v>50</v>
      </c>
      <c r="I60" s="69">
        <f t="shared" si="6"/>
        <v>-23.111293808918845</v>
      </c>
      <c r="J60" s="70">
        <f t="shared" si="7"/>
        <v>-0.31611113146652453</v>
      </c>
    </row>
    <row r="61" spans="1:11" x14ac:dyDescent="0.2">
      <c r="A61" s="57" t="s">
        <v>86</v>
      </c>
      <c r="B61" s="36">
        <v>99203</v>
      </c>
      <c r="C61" s="58">
        <f>+'RVU with GPCI Applied'!G24</f>
        <v>3.2143900000000003</v>
      </c>
      <c r="D61" s="59">
        <v>16</v>
      </c>
      <c r="E61" s="58">
        <f t="shared" si="3"/>
        <v>51.430240000000005</v>
      </c>
      <c r="F61" s="66">
        <f t="shared" si="4"/>
        <v>35.740408193564221</v>
      </c>
      <c r="G61" s="67">
        <f t="shared" si="5"/>
        <v>114.88361069331091</v>
      </c>
      <c r="H61" s="68">
        <v>70</v>
      </c>
      <c r="I61" s="69">
        <f t="shared" si="6"/>
        <v>-44.883610693310914</v>
      </c>
      <c r="J61" s="70">
        <f t="shared" si="7"/>
        <v>-0.39068767444235852</v>
      </c>
    </row>
    <row r="62" spans="1:11" x14ac:dyDescent="0.2">
      <c r="A62" s="57" t="s">
        <v>87</v>
      </c>
      <c r="B62" s="36">
        <v>99204</v>
      </c>
      <c r="C62" s="58">
        <f>+'RVU with GPCI Applied'!G25</f>
        <v>4.8298300000000012</v>
      </c>
      <c r="D62" s="59">
        <v>1</v>
      </c>
      <c r="E62" s="58">
        <f t="shared" si="3"/>
        <v>4.8298300000000012</v>
      </c>
      <c r="F62" s="66">
        <f t="shared" si="4"/>
        <v>35.740408193564221</v>
      </c>
      <c r="G62" s="67">
        <f t="shared" si="5"/>
        <v>172.62009570552232</v>
      </c>
      <c r="H62" s="68">
        <v>85</v>
      </c>
      <c r="I62" s="69">
        <f t="shared" si="6"/>
        <v>-87.620095705522317</v>
      </c>
      <c r="J62" s="70">
        <f t="shared" si="7"/>
        <v>-0.50758919665411384</v>
      </c>
    </row>
    <row r="63" spans="1:11" x14ac:dyDescent="0.2">
      <c r="A63" s="57" t="s">
        <v>88</v>
      </c>
      <c r="B63" s="36">
        <v>99205</v>
      </c>
      <c r="C63" s="58">
        <f>+'RVU with GPCI Applied'!G26</f>
        <v>6.3894500000000001</v>
      </c>
      <c r="D63" s="59">
        <v>1</v>
      </c>
      <c r="E63" s="58">
        <f t="shared" si="3"/>
        <v>6.3894500000000001</v>
      </c>
      <c r="F63" s="66">
        <f t="shared" si="4"/>
        <v>35.740408193564221</v>
      </c>
      <c r="G63" s="67">
        <f t="shared" si="5"/>
        <v>228.3615511323689</v>
      </c>
      <c r="H63" s="68">
        <v>125</v>
      </c>
      <c r="I63" s="69">
        <f t="shared" si="6"/>
        <v>-103.3615511323689</v>
      </c>
      <c r="J63" s="70">
        <f t="shared" si="7"/>
        <v>-0.45262239032723933</v>
      </c>
    </row>
    <row r="64" spans="1:11" x14ac:dyDescent="0.2">
      <c r="A64" s="57" t="s">
        <v>89</v>
      </c>
      <c r="B64" s="36">
        <v>99211</v>
      </c>
      <c r="C64" s="58">
        <f>+'RVU with GPCI Applied'!G27</f>
        <v>0.65183999999999997</v>
      </c>
      <c r="D64" s="59">
        <v>559</v>
      </c>
      <c r="E64" s="58">
        <f t="shared" si="3"/>
        <v>364.37855999999999</v>
      </c>
      <c r="F64" s="66">
        <f t="shared" si="4"/>
        <v>35.740408193564221</v>
      </c>
      <c r="G64" s="67">
        <f t="shared" si="5"/>
        <v>23.297027676892903</v>
      </c>
      <c r="H64" s="68">
        <v>20</v>
      </c>
      <c r="I64" s="69">
        <f t="shared" si="6"/>
        <v>-3.2970276768929025</v>
      </c>
      <c r="J64" s="70">
        <f t="shared" si="7"/>
        <v>-0.14152138730397143</v>
      </c>
      <c r="K64" s="40"/>
    </row>
    <row r="65" spans="1:11" x14ac:dyDescent="0.2">
      <c r="A65" s="57" t="s">
        <v>90</v>
      </c>
      <c r="B65" s="36">
        <v>99212</v>
      </c>
      <c r="C65" s="58">
        <f>+'RVU with GPCI Applied'!G28</f>
        <v>1.6066</v>
      </c>
      <c r="D65" s="59">
        <v>1056</v>
      </c>
      <c r="E65" s="58">
        <f t="shared" si="3"/>
        <v>1696.5696</v>
      </c>
      <c r="F65" s="66">
        <f t="shared" si="4"/>
        <v>35.740408193564221</v>
      </c>
      <c r="G65" s="67">
        <f t="shared" si="5"/>
        <v>57.420539803780279</v>
      </c>
      <c r="H65" s="68">
        <v>30</v>
      </c>
      <c r="I65" s="69">
        <f t="shared" si="6"/>
        <v>-27.420539803780279</v>
      </c>
      <c r="J65" s="70">
        <f t="shared" si="7"/>
        <v>-0.47753887193472622</v>
      </c>
      <c r="K65" s="40"/>
    </row>
    <row r="66" spans="1:11" x14ac:dyDescent="0.2">
      <c r="A66" s="57" t="s">
        <v>91</v>
      </c>
      <c r="B66" s="36">
        <v>99213</v>
      </c>
      <c r="C66" s="58">
        <f>+'RVU with GPCI Applied'!G29</f>
        <v>2.6146500000000001</v>
      </c>
      <c r="D66" s="59">
        <v>28</v>
      </c>
      <c r="E66" s="58">
        <f t="shared" si="3"/>
        <v>73.2102</v>
      </c>
      <c r="F66" s="66">
        <f t="shared" si="4"/>
        <v>35.740408193564221</v>
      </c>
      <c r="G66" s="67">
        <f t="shared" si="5"/>
        <v>93.448658283302692</v>
      </c>
      <c r="H66" s="68">
        <v>70</v>
      </c>
      <c r="I66" s="69">
        <f t="shared" si="6"/>
        <v>-23.448658283302692</v>
      </c>
      <c r="J66" s="70">
        <f t="shared" si="7"/>
        <v>-0.25092557468524374</v>
      </c>
      <c r="K66" s="40"/>
    </row>
    <row r="67" spans="1:11" x14ac:dyDescent="0.2">
      <c r="A67" s="57" t="s">
        <v>92</v>
      </c>
      <c r="B67" s="36">
        <v>99214</v>
      </c>
      <c r="C67" s="58">
        <f>+'RVU with GPCI Applied'!G30</f>
        <v>3.6877499999999999</v>
      </c>
      <c r="D67" s="59">
        <v>1</v>
      </c>
      <c r="E67" s="58">
        <f t="shared" si="3"/>
        <v>3.6877499999999999</v>
      </c>
      <c r="F67" s="66">
        <f t="shared" si="4"/>
        <v>35.740408193564221</v>
      </c>
      <c r="G67" s="67">
        <f t="shared" si="5"/>
        <v>131.80169031581644</v>
      </c>
      <c r="H67" s="68">
        <v>85</v>
      </c>
      <c r="I67" s="69">
        <f t="shared" si="6"/>
        <v>-46.801690315816444</v>
      </c>
      <c r="J67" s="70">
        <f t="shared" si="7"/>
        <v>-0.3550917306422447</v>
      </c>
      <c r="K67" s="40"/>
    </row>
    <row r="68" spans="1:11" x14ac:dyDescent="0.2">
      <c r="A68" s="57" t="s">
        <v>93</v>
      </c>
      <c r="B68" s="36">
        <v>99215</v>
      </c>
      <c r="C68" s="58">
        <f>+'RVU with GPCI Applied'!G31</f>
        <v>5.1809500000000002</v>
      </c>
      <c r="D68" s="59">
        <v>1</v>
      </c>
      <c r="E68" s="58">
        <f t="shared" si="3"/>
        <v>5.1809500000000002</v>
      </c>
      <c r="F68" s="66">
        <f t="shared" si="4"/>
        <v>35.740408193564221</v>
      </c>
      <c r="G68" s="67">
        <f t="shared" si="5"/>
        <v>185.16926783044656</v>
      </c>
      <c r="H68" s="68">
        <v>95</v>
      </c>
      <c r="I68" s="69">
        <f t="shared" si="6"/>
        <v>-90.169267830446557</v>
      </c>
      <c r="J68" s="70">
        <f t="shared" si="7"/>
        <v>-0.48695590195351213</v>
      </c>
      <c r="K68" s="40"/>
    </row>
    <row r="69" spans="1:11" x14ac:dyDescent="0.2">
      <c r="A69" s="57" t="s">
        <v>58</v>
      </c>
      <c r="B69" s="36">
        <v>99383</v>
      </c>
      <c r="C69" s="58">
        <f>+'RVU with GPCI Applied'!G32</f>
        <v>3.38727</v>
      </c>
      <c r="D69" s="59">
        <v>1</v>
      </c>
      <c r="E69" s="58">
        <f t="shared" si="3"/>
        <v>3.38727</v>
      </c>
      <c r="F69" s="66">
        <f t="shared" si="4"/>
        <v>35.740408193564221</v>
      </c>
      <c r="G69" s="67">
        <f t="shared" si="5"/>
        <v>121.06241246181428</v>
      </c>
      <c r="H69" s="68">
        <v>100</v>
      </c>
      <c r="I69" s="69">
        <f t="shared" si="6"/>
        <v>-21.062412461814276</v>
      </c>
      <c r="J69" s="70">
        <f t="shared" si="7"/>
        <v>-0.17397978475323891</v>
      </c>
      <c r="K69" s="40"/>
    </row>
    <row r="70" spans="1:11" x14ac:dyDescent="0.2">
      <c r="A70" s="57" t="s">
        <v>59</v>
      </c>
      <c r="B70" s="36">
        <v>99384</v>
      </c>
      <c r="C70" s="58">
        <f>+'RVU with GPCI Applied'!G33</f>
        <v>3.8151700000000002</v>
      </c>
      <c r="D70" s="59">
        <v>56</v>
      </c>
      <c r="E70" s="58">
        <f t="shared" si="3"/>
        <v>213.64952</v>
      </c>
      <c r="F70" s="66">
        <f t="shared" si="4"/>
        <v>35.740408193564221</v>
      </c>
      <c r="G70" s="67">
        <f t="shared" si="5"/>
        <v>136.35573312784041</v>
      </c>
      <c r="H70" s="68">
        <v>100</v>
      </c>
      <c r="I70" s="69">
        <f t="shared" si="6"/>
        <v>-36.355733127840409</v>
      </c>
      <c r="J70" s="70">
        <f t="shared" si="7"/>
        <v>-0.26662416235740571</v>
      </c>
      <c r="K70" s="40"/>
    </row>
    <row r="71" spans="1:11" x14ac:dyDescent="0.2">
      <c r="A71" s="57" t="s">
        <v>60</v>
      </c>
      <c r="B71" s="36">
        <v>99385</v>
      </c>
      <c r="C71" s="58">
        <f>+'RVU with GPCI Applied'!G34</f>
        <v>3.7098399999999998</v>
      </c>
      <c r="D71" s="59">
        <v>265</v>
      </c>
      <c r="E71" s="58">
        <f t="shared" si="3"/>
        <v>983.10759999999993</v>
      </c>
      <c r="F71" s="66">
        <f t="shared" si="4"/>
        <v>35.740408193564221</v>
      </c>
      <c r="G71" s="67">
        <f t="shared" si="5"/>
        <v>132.59119593281227</v>
      </c>
      <c r="H71" s="68">
        <v>100</v>
      </c>
      <c r="I71" s="69">
        <f t="shared" si="6"/>
        <v>-32.591195932812269</v>
      </c>
      <c r="J71" s="70">
        <f t="shared" si="7"/>
        <v>-0.24580211154688697</v>
      </c>
      <c r="K71" s="40"/>
    </row>
    <row r="72" spans="1:11" x14ac:dyDescent="0.2">
      <c r="A72" s="57" t="s">
        <v>61</v>
      </c>
      <c r="B72" s="36">
        <v>99386</v>
      </c>
      <c r="C72" s="58">
        <f>+'RVU with GPCI Applied'!G35</f>
        <v>4.27881</v>
      </c>
      <c r="D72" s="59">
        <v>36</v>
      </c>
      <c r="E72" s="58">
        <f t="shared" si="3"/>
        <v>154.03716</v>
      </c>
      <c r="F72" s="66">
        <f t="shared" si="4"/>
        <v>35.740408193564221</v>
      </c>
      <c r="G72" s="67">
        <f t="shared" si="5"/>
        <v>152.92641598270453</v>
      </c>
      <c r="H72" s="68">
        <v>120</v>
      </c>
      <c r="I72" s="69">
        <f t="shared" si="6"/>
        <v>-32.926415982704526</v>
      </c>
      <c r="J72" s="70">
        <f t="shared" si="7"/>
        <v>-0.21530888415267899</v>
      </c>
      <c r="K72" s="40"/>
    </row>
    <row r="73" spans="1:11" x14ac:dyDescent="0.2">
      <c r="A73" s="57" t="s">
        <v>62</v>
      </c>
      <c r="B73" s="36">
        <v>99387</v>
      </c>
      <c r="C73" s="58">
        <f>+'RVU with GPCI Applied'!G36</f>
        <v>4.6476000000000006</v>
      </c>
      <c r="D73" s="59">
        <v>7</v>
      </c>
      <c r="E73" s="58">
        <f t="shared" si="3"/>
        <v>32.533200000000008</v>
      </c>
      <c r="F73" s="66">
        <f t="shared" si="4"/>
        <v>35.740408193564221</v>
      </c>
      <c r="G73" s="67">
        <f t="shared" si="5"/>
        <v>166.10712112040909</v>
      </c>
      <c r="H73" s="68">
        <v>125</v>
      </c>
      <c r="I73" s="69">
        <f t="shared" si="6"/>
        <v>-41.10712112040909</v>
      </c>
      <c r="J73" s="70">
        <f t="shared" si="7"/>
        <v>-0.24747356310275839</v>
      </c>
      <c r="K73" s="40"/>
    </row>
    <row r="74" spans="1:11" x14ac:dyDescent="0.2">
      <c r="A74" s="57" t="s">
        <v>63</v>
      </c>
      <c r="B74" s="36">
        <v>99393</v>
      </c>
      <c r="C74" s="58">
        <f>+'RVU with GPCI Applied'!G37</f>
        <v>2.9683900000000003</v>
      </c>
      <c r="D74" s="59">
        <v>1</v>
      </c>
      <c r="E74" s="58">
        <f t="shared" si="3"/>
        <v>2.9683900000000003</v>
      </c>
      <c r="F74" s="66">
        <f t="shared" si="4"/>
        <v>35.740408193564221</v>
      </c>
      <c r="G74" s="67">
        <f t="shared" si="5"/>
        <v>106.09147027769411</v>
      </c>
      <c r="H74" s="68">
        <v>85</v>
      </c>
      <c r="I74" s="69">
        <f t="shared" si="6"/>
        <v>-21.091470277694114</v>
      </c>
      <c r="J74" s="70">
        <f t="shared" si="7"/>
        <v>-0.19880458082527513</v>
      </c>
      <c r="K74" s="40"/>
    </row>
    <row r="75" spans="1:11" x14ac:dyDescent="0.2">
      <c r="A75" s="57" t="s">
        <v>64</v>
      </c>
      <c r="B75" s="36">
        <v>99394</v>
      </c>
      <c r="C75" s="58">
        <f>+'RVU with GPCI Applied'!G38</f>
        <v>3.2506200000000005</v>
      </c>
      <c r="D75" s="59">
        <v>230</v>
      </c>
      <c r="E75" s="58">
        <f t="shared" si="3"/>
        <v>747.64260000000013</v>
      </c>
      <c r="F75" s="66">
        <f t="shared" si="4"/>
        <v>35.740408193564221</v>
      </c>
      <c r="G75" s="67">
        <f t="shared" si="5"/>
        <v>116.17848568216375</v>
      </c>
      <c r="H75" s="68">
        <v>85</v>
      </c>
      <c r="I75" s="69">
        <f t="shared" si="6"/>
        <v>-31.178485682163753</v>
      </c>
      <c r="J75" s="70">
        <f t="shared" si="7"/>
        <v>-0.2683671206341986</v>
      </c>
      <c r="K75" s="40"/>
    </row>
    <row r="76" spans="1:11" x14ac:dyDescent="0.2">
      <c r="A76" s="57" t="s">
        <v>65</v>
      </c>
      <c r="B76" s="36">
        <v>99395</v>
      </c>
      <c r="C76" s="58">
        <f>+'RVU with GPCI Applied'!G39</f>
        <v>3.3501599999999998</v>
      </c>
      <c r="D76" s="59">
        <v>1544</v>
      </c>
      <c r="E76" s="58">
        <f t="shared" si="3"/>
        <v>5172.6470399999998</v>
      </c>
      <c r="F76" s="66">
        <f t="shared" si="4"/>
        <v>35.740408193564221</v>
      </c>
      <c r="G76" s="67">
        <f t="shared" si="5"/>
        <v>119.7360859137511</v>
      </c>
      <c r="H76" s="68">
        <v>85</v>
      </c>
      <c r="I76" s="69">
        <f t="shared" si="6"/>
        <v>-34.736085913751097</v>
      </c>
      <c r="J76" s="70">
        <f t="shared" si="7"/>
        <v>-0.29010540680920849</v>
      </c>
      <c r="K76" s="40"/>
    </row>
    <row r="77" spans="1:11" x14ac:dyDescent="0.2">
      <c r="A77" s="57" t="s">
        <v>66</v>
      </c>
      <c r="B77" s="36">
        <v>99396</v>
      </c>
      <c r="C77" s="58">
        <f>+'RVU with GPCI Applied'!G40</f>
        <v>3.5628000000000002</v>
      </c>
      <c r="D77" s="59">
        <v>132</v>
      </c>
      <c r="E77" s="58">
        <f t="shared" si="3"/>
        <v>470.28960000000001</v>
      </c>
      <c r="F77" s="66">
        <f t="shared" si="4"/>
        <v>35.740408193564221</v>
      </c>
      <c r="G77" s="67">
        <f t="shared" si="5"/>
        <v>127.33592631203061</v>
      </c>
      <c r="H77" s="68">
        <v>90</v>
      </c>
      <c r="I77" s="69">
        <f t="shared" si="6"/>
        <v>-37.335926312030608</v>
      </c>
      <c r="J77" s="70">
        <f t="shared" si="7"/>
        <v>-0.29320811018047416</v>
      </c>
      <c r="K77" s="40"/>
    </row>
    <row r="78" spans="1:11" x14ac:dyDescent="0.2">
      <c r="A78" s="57" t="s">
        <v>67</v>
      </c>
      <c r="B78" s="36">
        <v>99397</v>
      </c>
      <c r="C78" s="71">
        <f>+'RVU with GPCI Applied'!G41</f>
        <v>3.8333899999999996</v>
      </c>
      <c r="D78" s="72">
        <v>3</v>
      </c>
      <c r="E78" s="71">
        <f>+D78*C78</f>
        <v>11.500169999999999</v>
      </c>
      <c r="F78" s="66">
        <f t="shared" si="4"/>
        <v>35.740408193564221</v>
      </c>
      <c r="G78" s="67">
        <f>+F78*C78</f>
        <v>137.00692336512714</v>
      </c>
      <c r="H78" s="68">
        <v>100</v>
      </c>
      <c r="I78" s="69">
        <f>+H78-G78</f>
        <v>-37.006923365127136</v>
      </c>
      <c r="J78" s="70">
        <f>+I78/G78</f>
        <v>-0.27010987807165548</v>
      </c>
      <c r="K78" s="40"/>
    </row>
    <row r="79" spans="1:11" x14ac:dyDescent="0.2">
      <c r="A79" s="57" t="str">
        <f>'RVU with GPCI Applied'!A42</f>
        <v>ADDITIONAL FAMILY PLANNING PROCEDURE CPT CODE NOT LISTED</v>
      </c>
      <c r="B79" s="105" t="str">
        <f>'RVU with GPCI Applied'!B42</f>
        <v>TBD</v>
      </c>
      <c r="C79" s="71">
        <f>+'RVU with GPCI Applied'!G42</f>
        <v>0</v>
      </c>
      <c r="D79" s="72"/>
      <c r="E79" s="71">
        <f t="shared" ref="E79:E83" si="8">+D79*C79</f>
        <v>0</v>
      </c>
      <c r="F79" s="66">
        <f t="shared" si="4"/>
        <v>35.740408193564221</v>
      </c>
      <c r="G79" s="67">
        <f t="shared" ref="G79:G83" si="9">+F79*C79</f>
        <v>0</v>
      </c>
      <c r="H79" s="68"/>
      <c r="I79" s="69">
        <f t="shared" ref="I79:I83" si="10">+H79-G79</f>
        <v>0</v>
      </c>
      <c r="J79" s="70" t="e">
        <f t="shared" ref="J79:J83" si="11">+I79/G79</f>
        <v>#DIV/0!</v>
      </c>
      <c r="K79" s="40"/>
    </row>
    <row r="80" spans="1:11" x14ac:dyDescent="0.2">
      <c r="A80" s="57" t="str">
        <f>'RVU with GPCI Applied'!A43</f>
        <v>ADDITIONAL FAMILY PLANNING PROCEDURE CPT CODE NOT LISTED</v>
      </c>
      <c r="B80" s="105" t="str">
        <f>'RVU with GPCI Applied'!B43</f>
        <v>TBD</v>
      </c>
      <c r="C80" s="71">
        <f>+'RVU with GPCI Applied'!G43</f>
        <v>0</v>
      </c>
      <c r="D80" s="72"/>
      <c r="E80" s="71">
        <f t="shared" si="8"/>
        <v>0</v>
      </c>
      <c r="F80" s="66">
        <f t="shared" si="4"/>
        <v>35.740408193564221</v>
      </c>
      <c r="G80" s="67">
        <f t="shared" si="9"/>
        <v>0</v>
      </c>
      <c r="H80" s="68"/>
      <c r="I80" s="69">
        <f t="shared" si="10"/>
        <v>0</v>
      </c>
      <c r="J80" s="70" t="e">
        <f t="shared" si="11"/>
        <v>#DIV/0!</v>
      </c>
      <c r="K80" s="40"/>
    </row>
    <row r="81" spans="1:11" x14ac:dyDescent="0.2">
      <c r="A81" s="57" t="str">
        <f>'RVU with GPCI Applied'!A44</f>
        <v>ADDITIONAL FAMILY PLANNING PROCEDURE CPT CODE NOT LISTED</v>
      </c>
      <c r="B81" s="105" t="str">
        <f>'RVU with GPCI Applied'!B44</f>
        <v>TBD</v>
      </c>
      <c r="C81" s="71">
        <f>+'RVU with GPCI Applied'!G44</f>
        <v>0</v>
      </c>
      <c r="D81" s="72"/>
      <c r="E81" s="71">
        <f t="shared" si="8"/>
        <v>0</v>
      </c>
      <c r="F81" s="66">
        <f t="shared" si="4"/>
        <v>35.740408193564221</v>
      </c>
      <c r="G81" s="67">
        <f t="shared" si="9"/>
        <v>0</v>
      </c>
      <c r="H81" s="68"/>
      <c r="I81" s="69">
        <f t="shared" si="10"/>
        <v>0</v>
      </c>
      <c r="J81" s="70" t="e">
        <f t="shared" si="11"/>
        <v>#DIV/0!</v>
      </c>
      <c r="K81" s="40"/>
    </row>
    <row r="82" spans="1:11" x14ac:dyDescent="0.2">
      <c r="A82" s="57" t="str">
        <f>'RVU with GPCI Applied'!A45</f>
        <v>ADDITIONAL FAMILY PLANNING PROCEDURE CPT CODE NOT LISTED</v>
      </c>
      <c r="B82" s="105" t="str">
        <f>'RVU with GPCI Applied'!B45</f>
        <v>TBD</v>
      </c>
      <c r="C82" s="71">
        <f>+'RVU with GPCI Applied'!G45</f>
        <v>0</v>
      </c>
      <c r="D82" s="72"/>
      <c r="E82" s="71">
        <f t="shared" si="8"/>
        <v>0</v>
      </c>
      <c r="F82" s="66">
        <f t="shared" si="4"/>
        <v>35.740408193564221</v>
      </c>
      <c r="G82" s="67">
        <f t="shared" si="9"/>
        <v>0</v>
      </c>
      <c r="H82" s="68"/>
      <c r="I82" s="69">
        <f t="shared" si="10"/>
        <v>0</v>
      </c>
      <c r="J82" s="70" t="e">
        <f t="shared" si="11"/>
        <v>#DIV/0!</v>
      </c>
      <c r="K82" s="40"/>
    </row>
    <row r="83" spans="1:11" x14ac:dyDescent="0.2">
      <c r="A83" s="57" t="str">
        <f>'RVU with GPCI Applied'!A46</f>
        <v>ADDITIONAL FAMILY PLANNING PROCEDURE CPT CODE NOT LISTED</v>
      </c>
      <c r="B83" s="105" t="str">
        <f>'RVU with GPCI Applied'!B46</f>
        <v>TBD</v>
      </c>
      <c r="C83" s="71">
        <f>+'RVU with GPCI Applied'!G46</f>
        <v>0</v>
      </c>
      <c r="D83" s="72"/>
      <c r="E83" s="71">
        <f t="shared" si="8"/>
        <v>0</v>
      </c>
      <c r="F83" s="66">
        <f t="shared" si="4"/>
        <v>35.740408193564221</v>
      </c>
      <c r="G83" s="67">
        <f t="shared" si="9"/>
        <v>0</v>
      </c>
      <c r="H83" s="68"/>
      <c r="I83" s="69">
        <f t="shared" si="10"/>
        <v>0</v>
      </c>
      <c r="J83" s="70" t="e">
        <f t="shared" si="11"/>
        <v>#DIV/0!</v>
      </c>
      <c r="K83" s="40"/>
    </row>
    <row r="84" spans="1:11" x14ac:dyDescent="0.2">
      <c r="C84" s="50"/>
      <c r="D84" s="73" t="s">
        <v>31</v>
      </c>
      <c r="E84" s="74">
        <f>+SUM(E51:E83)</f>
        <v>11392.594509999999</v>
      </c>
    </row>
    <row r="85" spans="1:11" x14ac:dyDescent="0.2">
      <c r="E85" s="75"/>
      <c r="K85" s="40"/>
    </row>
    <row r="86" spans="1:11" x14ac:dyDescent="0.2">
      <c r="E86" s="75"/>
      <c r="F86" s="75"/>
    </row>
    <row r="88" spans="1:11" ht="18" x14ac:dyDescent="0.25">
      <c r="A88" s="20" t="s">
        <v>84</v>
      </c>
    </row>
    <row r="89" spans="1:11" x14ac:dyDescent="0.2">
      <c r="B89" s="22" t="s">
        <v>52</v>
      </c>
      <c r="C89" s="23"/>
      <c r="D89" s="23"/>
      <c r="E89" s="23"/>
      <c r="F89" s="23"/>
      <c r="G89" s="23"/>
      <c r="H89" s="23"/>
    </row>
    <row r="90" spans="1:11" x14ac:dyDescent="0.2">
      <c r="B90" s="22" t="s">
        <v>50</v>
      </c>
      <c r="C90" s="23"/>
      <c r="D90" s="23"/>
      <c r="E90" s="23"/>
      <c r="F90" s="23"/>
      <c r="G90" s="23"/>
      <c r="H90" s="23"/>
    </row>
    <row r="91" spans="1:11" x14ac:dyDescent="0.2">
      <c r="B91" s="22" t="s">
        <v>51</v>
      </c>
      <c r="C91" s="23"/>
      <c r="D91" s="23"/>
      <c r="E91" s="23"/>
      <c r="F91" s="23"/>
      <c r="G91" s="23"/>
      <c r="H91" s="23"/>
    </row>
    <row r="92" spans="1:11" x14ac:dyDescent="0.2">
      <c r="B92" s="28"/>
    </row>
    <row r="93" spans="1:11" x14ac:dyDescent="0.2">
      <c r="A93" s="36" t="s">
        <v>48</v>
      </c>
      <c r="B93" s="36"/>
      <c r="C93" s="39">
        <f>+D29</f>
        <v>102192.56930074301</v>
      </c>
    </row>
    <row r="94" spans="1:11" x14ac:dyDescent="0.2">
      <c r="A94" s="36" t="s">
        <v>49</v>
      </c>
      <c r="B94" s="36"/>
      <c r="C94" s="42">
        <f>+D21</f>
        <v>85330</v>
      </c>
    </row>
    <row r="95" spans="1:11" x14ac:dyDescent="0.2">
      <c r="A95" s="36" t="s">
        <v>143</v>
      </c>
      <c r="B95" s="36"/>
      <c r="C95" s="76">
        <f>+C93/C94</f>
        <v>1.1976159533662605</v>
      </c>
    </row>
    <row r="99" spans="1:6" ht="18" x14ac:dyDescent="0.25">
      <c r="A99" s="20" t="s">
        <v>69</v>
      </c>
    </row>
    <row r="100" spans="1:6" ht="14.25" customHeight="1" x14ac:dyDescent="0.25">
      <c r="A100" s="20"/>
      <c r="B100" s="22" t="s">
        <v>144</v>
      </c>
    </row>
    <row r="104" spans="1:6" ht="18" x14ac:dyDescent="0.25">
      <c r="A104" s="20" t="s">
        <v>139</v>
      </c>
    </row>
    <row r="105" spans="1:6" x14ac:dyDescent="0.2">
      <c r="B105" s="22" t="s">
        <v>131</v>
      </c>
    </row>
    <row r="106" spans="1:6" x14ac:dyDescent="0.2">
      <c r="B106" s="22" t="s">
        <v>135</v>
      </c>
    </row>
    <row r="107" spans="1:6" x14ac:dyDescent="0.2">
      <c r="B107" s="22" t="s">
        <v>132</v>
      </c>
    </row>
    <row r="108" spans="1:6" x14ac:dyDescent="0.2">
      <c r="B108" s="22" t="s">
        <v>140</v>
      </c>
    </row>
    <row r="109" spans="1:6" x14ac:dyDescent="0.2">
      <c r="B109" s="22" t="s">
        <v>141</v>
      </c>
    </row>
    <row r="110" spans="1:6" x14ac:dyDescent="0.2">
      <c r="B110" s="22" t="s">
        <v>133</v>
      </c>
    </row>
    <row r="111" spans="1:6" x14ac:dyDescent="0.2">
      <c r="B111" s="22"/>
    </row>
    <row r="112" spans="1:6" x14ac:dyDescent="0.2">
      <c r="B112" s="36"/>
      <c r="C112" s="36"/>
      <c r="D112" s="90" t="s">
        <v>36</v>
      </c>
      <c r="E112" s="90" t="s">
        <v>37</v>
      </c>
      <c r="F112" s="90" t="s">
        <v>38</v>
      </c>
    </row>
    <row r="113" spans="2:6" x14ac:dyDescent="0.2">
      <c r="B113" s="83" t="s">
        <v>1</v>
      </c>
      <c r="C113" s="83" t="s">
        <v>0</v>
      </c>
      <c r="D113" s="90" t="s">
        <v>28</v>
      </c>
      <c r="E113" s="90" t="s">
        <v>33</v>
      </c>
      <c r="F113" s="90" t="s">
        <v>28</v>
      </c>
    </row>
    <row r="114" spans="2:6" x14ac:dyDescent="0.2">
      <c r="B114" s="22"/>
    </row>
  </sheetData>
  <mergeCells count="3">
    <mergeCell ref="A1:J1"/>
    <mergeCell ref="A2:J2"/>
    <mergeCell ref="C16:F16"/>
  </mergeCells>
  <printOptions horizontalCentered="1"/>
  <pageMargins left="0.7" right="0.7" top="0.75" bottom="0.75" header="0.3" footer="0.3"/>
  <pageSetup scale="43" orientation="portrait" r:id="rId1"/>
  <headerFooter>
    <oddHeader>&amp;C&amp;"Arial,Bold"&amp;16Instructions for Fee Setting Worksheet 
Follow Steps One through Step Seven</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2DB80-363B-4726-926E-415F0CF9A077}">
  <sheetPr>
    <pageSetUpPr fitToPage="1"/>
  </sheetPr>
  <dimension ref="A1:K113"/>
  <sheetViews>
    <sheetView workbookViewId="0">
      <selection activeCell="P6" sqref="P6"/>
    </sheetView>
  </sheetViews>
  <sheetFormatPr defaultRowHeight="12.75" x14ac:dyDescent="0.2"/>
  <cols>
    <col min="1" max="1" width="66.42578125" style="17" customWidth="1"/>
    <col min="2" max="2" width="11.28515625" style="17" customWidth="1"/>
    <col min="3" max="3" width="12.5703125" style="17" customWidth="1"/>
    <col min="4" max="4" width="14.5703125" style="17" customWidth="1"/>
    <col min="5" max="5" width="11.28515625" style="17" customWidth="1"/>
    <col min="6" max="6" width="16.7109375" style="17" customWidth="1"/>
    <col min="7" max="7" width="13.28515625" style="17" customWidth="1"/>
    <col min="8" max="8" width="10.7109375" style="17" customWidth="1"/>
    <col min="9" max="9" width="12.7109375" style="17" customWidth="1"/>
    <col min="10" max="10" width="14.28515625" style="17" customWidth="1"/>
    <col min="11" max="256" width="8.7109375" style="17"/>
    <col min="257" max="257" width="59.5703125" style="17" customWidth="1"/>
    <col min="258" max="258" width="8.7109375" style="17"/>
    <col min="259" max="259" width="12.5703125" style="17" customWidth="1"/>
    <col min="260" max="260" width="14.5703125" style="17" customWidth="1"/>
    <col min="261" max="261" width="11.28515625" style="17" customWidth="1"/>
    <col min="262" max="262" width="16.7109375" style="17" customWidth="1"/>
    <col min="263" max="263" width="13.28515625" style="17" customWidth="1"/>
    <col min="264" max="264" width="10.7109375" style="17" customWidth="1"/>
    <col min="265" max="265" width="12.7109375" style="17" customWidth="1"/>
    <col min="266" max="266" width="14.28515625" style="17" customWidth="1"/>
    <col min="267" max="512" width="8.7109375" style="17"/>
    <col min="513" max="513" width="59.5703125" style="17" customWidth="1"/>
    <col min="514" max="514" width="8.7109375" style="17"/>
    <col min="515" max="515" width="12.5703125" style="17" customWidth="1"/>
    <col min="516" max="516" width="14.5703125" style="17" customWidth="1"/>
    <col min="517" max="517" width="11.28515625" style="17" customWidth="1"/>
    <col min="518" max="518" width="16.7109375" style="17" customWidth="1"/>
    <col min="519" max="519" width="13.28515625" style="17" customWidth="1"/>
    <col min="520" max="520" width="10.7109375" style="17" customWidth="1"/>
    <col min="521" max="521" width="12.7109375" style="17" customWidth="1"/>
    <col min="522" max="522" width="14.28515625" style="17" customWidth="1"/>
    <col min="523" max="768" width="8.7109375" style="17"/>
    <col min="769" max="769" width="59.5703125" style="17" customWidth="1"/>
    <col min="770" max="770" width="8.7109375" style="17"/>
    <col min="771" max="771" width="12.5703125" style="17" customWidth="1"/>
    <col min="772" max="772" width="14.5703125" style="17" customWidth="1"/>
    <col min="773" max="773" width="11.28515625" style="17" customWidth="1"/>
    <col min="774" max="774" width="16.7109375" style="17" customWidth="1"/>
    <col min="775" max="775" width="13.28515625" style="17" customWidth="1"/>
    <col min="776" max="776" width="10.7109375" style="17" customWidth="1"/>
    <col min="777" max="777" width="12.7109375" style="17" customWidth="1"/>
    <col min="778" max="778" width="14.28515625" style="17" customWidth="1"/>
    <col min="779" max="1024" width="8.7109375" style="17"/>
    <col min="1025" max="1025" width="59.5703125" style="17" customWidth="1"/>
    <col min="1026" max="1026" width="8.7109375" style="17"/>
    <col min="1027" max="1027" width="12.5703125" style="17" customWidth="1"/>
    <col min="1028" max="1028" width="14.5703125" style="17" customWidth="1"/>
    <col min="1029" max="1029" width="11.28515625" style="17" customWidth="1"/>
    <col min="1030" max="1030" width="16.7109375" style="17" customWidth="1"/>
    <col min="1031" max="1031" width="13.28515625" style="17" customWidth="1"/>
    <col min="1032" max="1032" width="10.7109375" style="17" customWidth="1"/>
    <col min="1033" max="1033" width="12.7109375" style="17" customWidth="1"/>
    <col min="1034" max="1034" width="14.28515625" style="17" customWidth="1"/>
    <col min="1035" max="1280" width="8.7109375" style="17"/>
    <col min="1281" max="1281" width="59.5703125" style="17" customWidth="1"/>
    <col min="1282" max="1282" width="8.7109375" style="17"/>
    <col min="1283" max="1283" width="12.5703125" style="17" customWidth="1"/>
    <col min="1284" max="1284" width="14.5703125" style="17" customWidth="1"/>
    <col min="1285" max="1285" width="11.28515625" style="17" customWidth="1"/>
    <col min="1286" max="1286" width="16.7109375" style="17" customWidth="1"/>
    <col min="1287" max="1287" width="13.28515625" style="17" customWidth="1"/>
    <col min="1288" max="1288" width="10.7109375" style="17" customWidth="1"/>
    <col min="1289" max="1289" width="12.7109375" style="17" customWidth="1"/>
    <col min="1290" max="1290" width="14.28515625" style="17" customWidth="1"/>
    <col min="1291" max="1536" width="8.7109375" style="17"/>
    <col min="1537" max="1537" width="59.5703125" style="17" customWidth="1"/>
    <col min="1538" max="1538" width="8.7109375" style="17"/>
    <col min="1539" max="1539" width="12.5703125" style="17" customWidth="1"/>
    <col min="1540" max="1540" width="14.5703125" style="17" customWidth="1"/>
    <col min="1541" max="1541" width="11.28515625" style="17" customWidth="1"/>
    <col min="1542" max="1542" width="16.7109375" style="17" customWidth="1"/>
    <col min="1543" max="1543" width="13.28515625" style="17" customWidth="1"/>
    <col min="1544" max="1544" width="10.7109375" style="17" customWidth="1"/>
    <col min="1545" max="1545" width="12.7109375" style="17" customWidth="1"/>
    <col min="1546" max="1546" width="14.28515625" style="17" customWidth="1"/>
    <col min="1547" max="1792" width="8.7109375" style="17"/>
    <col min="1793" max="1793" width="59.5703125" style="17" customWidth="1"/>
    <col min="1794" max="1794" width="8.7109375" style="17"/>
    <col min="1795" max="1795" width="12.5703125" style="17" customWidth="1"/>
    <col min="1796" max="1796" width="14.5703125" style="17" customWidth="1"/>
    <col min="1797" max="1797" width="11.28515625" style="17" customWidth="1"/>
    <col min="1798" max="1798" width="16.7109375" style="17" customWidth="1"/>
    <col min="1799" max="1799" width="13.28515625" style="17" customWidth="1"/>
    <col min="1800" max="1800" width="10.7109375" style="17" customWidth="1"/>
    <col min="1801" max="1801" width="12.7109375" style="17" customWidth="1"/>
    <col min="1802" max="1802" width="14.28515625" style="17" customWidth="1"/>
    <col min="1803" max="2048" width="8.7109375" style="17"/>
    <col min="2049" max="2049" width="59.5703125" style="17" customWidth="1"/>
    <col min="2050" max="2050" width="8.7109375" style="17"/>
    <col min="2051" max="2051" width="12.5703125" style="17" customWidth="1"/>
    <col min="2052" max="2052" width="14.5703125" style="17" customWidth="1"/>
    <col min="2053" max="2053" width="11.28515625" style="17" customWidth="1"/>
    <col min="2054" max="2054" width="16.7109375" style="17" customWidth="1"/>
    <col min="2055" max="2055" width="13.28515625" style="17" customWidth="1"/>
    <col min="2056" max="2056" width="10.7109375" style="17" customWidth="1"/>
    <col min="2057" max="2057" width="12.7109375" style="17" customWidth="1"/>
    <col min="2058" max="2058" width="14.28515625" style="17" customWidth="1"/>
    <col min="2059" max="2304" width="8.7109375" style="17"/>
    <col min="2305" max="2305" width="59.5703125" style="17" customWidth="1"/>
    <col min="2306" max="2306" width="8.7109375" style="17"/>
    <col min="2307" max="2307" width="12.5703125" style="17" customWidth="1"/>
    <col min="2308" max="2308" width="14.5703125" style="17" customWidth="1"/>
    <col min="2309" max="2309" width="11.28515625" style="17" customWidth="1"/>
    <col min="2310" max="2310" width="16.7109375" style="17" customWidth="1"/>
    <col min="2311" max="2311" width="13.28515625" style="17" customWidth="1"/>
    <col min="2312" max="2312" width="10.7109375" style="17" customWidth="1"/>
    <col min="2313" max="2313" width="12.7109375" style="17" customWidth="1"/>
    <col min="2314" max="2314" width="14.28515625" style="17" customWidth="1"/>
    <col min="2315" max="2560" width="8.7109375" style="17"/>
    <col min="2561" max="2561" width="59.5703125" style="17" customWidth="1"/>
    <col min="2562" max="2562" width="8.7109375" style="17"/>
    <col min="2563" max="2563" width="12.5703125" style="17" customWidth="1"/>
    <col min="2564" max="2564" width="14.5703125" style="17" customWidth="1"/>
    <col min="2565" max="2565" width="11.28515625" style="17" customWidth="1"/>
    <col min="2566" max="2566" width="16.7109375" style="17" customWidth="1"/>
    <col min="2567" max="2567" width="13.28515625" style="17" customWidth="1"/>
    <col min="2568" max="2568" width="10.7109375" style="17" customWidth="1"/>
    <col min="2569" max="2569" width="12.7109375" style="17" customWidth="1"/>
    <col min="2570" max="2570" width="14.28515625" style="17" customWidth="1"/>
    <col min="2571" max="2816" width="8.7109375" style="17"/>
    <col min="2817" max="2817" width="59.5703125" style="17" customWidth="1"/>
    <col min="2818" max="2818" width="8.7109375" style="17"/>
    <col min="2819" max="2819" width="12.5703125" style="17" customWidth="1"/>
    <col min="2820" max="2820" width="14.5703125" style="17" customWidth="1"/>
    <col min="2821" max="2821" width="11.28515625" style="17" customWidth="1"/>
    <col min="2822" max="2822" width="16.7109375" style="17" customWidth="1"/>
    <col min="2823" max="2823" width="13.28515625" style="17" customWidth="1"/>
    <col min="2824" max="2824" width="10.7109375" style="17" customWidth="1"/>
    <col min="2825" max="2825" width="12.7109375" style="17" customWidth="1"/>
    <col min="2826" max="2826" width="14.28515625" style="17" customWidth="1"/>
    <col min="2827" max="3072" width="8.7109375" style="17"/>
    <col min="3073" max="3073" width="59.5703125" style="17" customWidth="1"/>
    <col min="3074" max="3074" width="8.7109375" style="17"/>
    <col min="3075" max="3075" width="12.5703125" style="17" customWidth="1"/>
    <col min="3076" max="3076" width="14.5703125" style="17" customWidth="1"/>
    <col min="3077" max="3077" width="11.28515625" style="17" customWidth="1"/>
    <col min="3078" max="3078" width="16.7109375" style="17" customWidth="1"/>
    <col min="3079" max="3079" width="13.28515625" style="17" customWidth="1"/>
    <col min="3080" max="3080" width="10.7109375" style="17" customWidth="1"/>
    <col min="3081" max="3081" width="12.7109375" style="17" customWidth="1"/>
    <col min="3082" max="3082" width="14.28515625" style="17" customWidth="1"/>
    <col min="3083" max="3328" width="8.7109375" style="17"/>
    <col min="3329" max="3329" width="59.5703125" style="17" customWidth="1"/>
    <col min="3330" max="3330" width="8.7109375" style="17"/>
    <col min="3331" max="3331" width="12.5703125" style="17" customWidth="1"/>
    <col min="3332" max="3332" width="14.5703125" style="17" customWidth="1"/>
    <col min="3333" max="3333" width="11.28515625" style="17" customWidth="1"/>
    <col min="3334" max="3334" width="16.7109375" style="17" customWidth="1"/>
    <col min="3335" max="3335" width="13.28515625" style="17" customWidth="1"/>
    <col min="3336" max="3336" width="10.7109375" style="17" customWidth="1"/>
    <col min="3337" max="3337" width="12.7109375" style="17" customWidth="1"/>
    <col min="3338" max="3338" width="14.28515625" style="17" customWidth="1"/>
    <col min="3339" max="3584" width="8.7109375" style="17"/>
    <col min="3585" max="3585" width="59.5703125" style="17" customWidth="1"/>
    <col min="3586" max="3586" width="8.7109375" style="17"/>
    <col min="3587" max="3587" width="12.5703125" style="17" customWidth="1"/>
    <col min="3588" max="3588" width="14.5703125" style="17" customWidth="1"/>
    <col min="3589" max="3589" width="11.28515625" style="17" customWidth="1"/>
    <col min="3590" max="3590" width="16.7109375" style="17" customWidth="1"/>
    <col min="3591" max="3591" width="13.28515625" style="17" customWidth="1"/>
    <col min="3592" max="3592" width="10.7109375" style="17" customWidth="1"/>
    <col min="3593" max="3593" width="12.7109375" style="17" customWidth="1"/>
    <col min="3594" max="3594" width="14.28515625" style="17" customWidth="1"/>
    <col min="3595" max="3840" width="8.7109375" style="17"/>
    <col min="3841" max="3841" width="59.5703125" style="17" customWidth="1"/>
    <col min="3842" max="3842" width="8.7109375" style="17"/>
    <col min="3843" max="3843" width="12.5703125" style="17" customWidth="1"/>
    <col min="3844" max="3844" width="14.5703125" style="17" customWidth="1"/>
    <col min="3845" max="3845" width="11.28515625" style="17" customWidth="1"/>
    <col min="3846" max="3846" width="16.7109375" style="17" customWidth="1"/>
    <col min="3847" max="3847" width="13.28515625" style="17" customWidth="1"/>
    <col min="3848" max="3848" width="10.7109375" style="17" customWidth="1"/>
    <col min="3849" max="3849" width="12.7109375" style="17" customWidth="1"/>
    <col min="3850" max="3850" width="14.28515625" style="17" customWidth="1"/>
    <col min="3851" max="4096" width="8.7109375" style="17"/>
    <col min="4097" max="4097" width="59.5703125" style="17" customWidth="1"/>
    <col min="4098" max="4098" width="8.7109375" style="17"/>
    <col min="4099" max="4099" width="12.5703125" style="17" customWidth="1"/>
    <col min="4100" max="4100" width="14.5703125" style="17" customWidth="1"/>
    <col min="4101" max="4101" width="11.28515625" style="17" customWidth="1"/>
    <col min="4102" max="4102" width="16.7109375" style="17" customWidth="1"/>
    <col min="4103" max="4103" width="13.28515625" style="17" customWidth="1"/>
    <col min="4104" max="4104" width="10.7109375" style="17" customWidth="1"/>
    <col min="4105" max="4105" width="12.7109375" style="17" customWidth="1"/>
    <col min="4106" max="4106" width="14.28515625" style="17" customWidth="1"/>
    <col min="4107" max="4352" width="8.7109375" style="17"/>
    <col min="4353" max="4353" width="59.5703125" style="17" customWidth="1"/>
    <col min="4354" max="4354" width="8.7109375" style="17"/>
    <col min="4355" max="4355" width="12.5703125" style="17" customWidth="1"/>
    <col min="4356" max="4356" width="14.5703125" style="17" customWidth="1"/>
    <col min="4357" max="4357" width="11.28515625" style="17" customWidth="1"/>
    <col min="4358" max="4358" width="16.7109375" style="17" customWidth="1"/>
    <col min="4359" max="4359" width="13.28515625" style="17" customWidth="1"/>
    <col min="4360" max="4360" width="10.7109375" style="17" customWidth="1"/>
    <col min="4361" max="4361" width="12.7109375" style="17" customWidth="1"/>
    <col min="4362" max="4362" width="14.28515625" style="17" customWidth="1"/>
    <col min="4363" max="4608" width="8.7109375" style="17"/>
    <col min="4609" max="4609" width="59.5703125" style="17" customWidth="1"/>
    <col min="4610" max="4610" width="8.7109375" style="17"/>
    <col min="4611" max="4611" width="12.5703125" style="17" customWidth="1"/>
    <col min="4612" max="4612" width="14.5703125" style="17" customWidth="1"/>
    <col min="4613" max="4613" width="11.28515625" style="17" customWidth="1"/>
    <col min="4614" max="4614" width="16.7109375" style="17" customWidth="1"/>
    <col min="4615" max="4615" width="13.28515625" style="17" customWidth="1"/>
    <col min="4616" max="4616" width="10.7109375" style="17" customWidth="1"/>
    <col min="4617" max="4617" width="12.7109375" style="17" customWidth="1"/>
    <col min="4618" max="4618" width="14.28515625" style="17" customWidth="1"/>
    <col min="4619" max="4864" width="8.7109375" style="17"/>
    <col min="4865" max="4865" width="59.5703125" style="17" customWidth="1"/>
    <col min="4866" max="4866" width="8.7109375" style="17"/>
    <col min="4867" max="4867" width="12.5703125" style="17" customWidth="1"/>
    <col min="4868" max="4868" width="14.5703125" style="17" customWidth="1"/>
    <col min="4869" max="4869" width="11.28515625" style="17" customWidth="1"/>
    <col min="4870" max="4870" width="16.7109375" style="17" customWidth="1"/>
    <col min="4871" max="4871" width="13.28515625" style="17" customWidth="1"/>
    <col min="4872" max="4872" width="10.7109375" style="17" customWidth="1"/>
    <col min="4873" max="4873" width="12.7109375" style="17" customWidth="1"/>
    <col min="4874" max="4874" width="14.28515625" style="17" customWidth="1"/>
    <col min="4875" max="5120" width="8.7109375" style="17"/>
    <col min="5121" max="5121" width="59.5703125" style="17" customWidth="1"/>
    <col min="5122" max="5122" width="8.7109375" style="17"/>
    <col min="5123" max="5123" width="12.5703125" style="17" customWidth="1"/>
    <col min="5124" max="5124" width="14.5703125" style="17" customWidth="1"/>
    <col min="5125" max="5125" width="11.28515625" style="17" customWidth="1"/>
    <col min="5126" max="5126" width="16.7109375" style="17" customWidth="1"/>
    <col min="5127" max="5127" width="13.28515625" style="17" customWidth="1"/>
    <col min="5128" max="5128" width="10.7109375" style="17" customWidth="1"/>
    <col min="5129" max="5129" width="12.7109375" style="17" customWidth="1"/>
    <col min="5130" max="5130" width="14.28515625" style="17" customWidth="1"/>
    <col min="5131" max="5376" width="8.7109375" style="17"/>
    <col min="5377" max="5377" width="59.5703125" style="17" customWidth="1"/>
    <col min="5378" max="5378" width="8.7109375" style="17"/>
    <col min="5379" max="5379" width="12.5703125" style="17" customWidth="1"/>
    <col min="5380" max="5380" width="14.5703125" style="17" customWidth="1"/>
    <col min="5381" max="5381" width="11.28515625" style="17" customWidth="1"/>
    <col min="5382" max="5382" width="16.7109375" style="17" customWidth="1"/>
    <col min="5383" max="5383" width="13.28515625" style="17" customWidth="1"/>
    <col min="5384" max="5384" width="10.7109375" style="17" customWidth="1"/>
    <col min="5385" max="5385" width="12.7109375" style="17" customWidth="1"/>
    <col min="5386" max="5386" width="14.28515625" style="17" customWidth="1"/>
    <col min="5387" max="5632" width="8.7109375" style="17"/>
    <col min="5633" max="5633" width="59.5703125" style="17" customWidth="1"/>
    <col min="5634" max="5634" width="8.7109375" style="17"/>
    <col min="5635" max="5635" width="12.5703125" style="17" customWidth="1"/>
    <col min="5636" max="5636" width="14.5703125" style="17" customWidth="1"/>
    <col min="5637" max="5637" width="11.28515625" style="17" customWidth="1"/>
    <col min="5638" max="5638" width="16.7109375" style="17" customWidth="1"/>
    <col min="5639" max="5639" width="13.28515625" style="17" customWidth="1"/>
    <col min="5640" max="5640" width="10.7109375" style="17" customWidth="1"/>
    <col min="5641" max="5641" width="12.7109375" style="17" customWidth="1"/>
    <col min="5642" max="5642" width="14.28515625" style="17" customWidth="1"/>
    <col min="5643" max="5888" width="8.7109375" style="17"/>
    <col min="5889" max="5889" width="59.5703125" style="17" customWidth="1"/>
    <col min="5890" max="5890" width="8.7109375" style="17"/>
    <col min="5891" max="5891" width="12.5703125" style="17" customWidth="1"/>
    <col min="5892" max="5892" width="14.5703125" style="17" customWidth="1"/>
    <col min="5893" max="5893" width="11.28515625" style="17" customWidth="1"/>
    <col min="5894" max="5894" width="16.7109375" style="17" customWidth="1"/>
    <col min="5895" max="5895" width="13.28515625" style="17" customWidth="1"/>
    <col min="5896" max="5896" width="10.7109375" style="17" customWidth="1"/>
    <col min="5897" max="5897" width="12.7109375" style="17" customWidth="1"/>
    <col min="5898" max="5898" width="14.28515625" style="17" customWidth="1"/>
    <col min="5899" max="6144" width="8.7109375" style="17"/>
    <col min="6145" max="6145" width="59.5703125" style="17" customWidth="1"/>
    <col min="6146" max="6146" width="8.7109375" style="17"/>
    <col min="6147" max="6147" width="12.5703125" style="17" customWidth="1"/>
    <col min="6148" max="6148" width="14.5703125" style="17" customWidth="1"/>
    <col min="6149" max="6149" width="11.28515625" style="17" customWidth="1"/>
    <col min="6150" max="6150" width="16.7109375" style="17" customWidth="1"/>
    <col min="6151" max="6151" width="13.28515625" style="17" customWidth="1"/>
    <col min="6152" max="6152" width="10.7109375" style="17" customWidth="1"/>
    <col min="6153" max="6153" width="12.7109375" style="17" customWidth="1"/>
    <col min="6154" max="6154" width="14.28515625" style="17" customWidth="1"/>
    <col min="6155" max="6400" width="8.7109375" style="17"/>
    <col min="6401" max="6401" width="59.5703125" style="17" customWidth="1"/>
    <col min="6402" max="6402" width="8.7109375" style="17"/>
    <col min="6403" max="6403" width="12.5703125" style="17" customWidth="1"/>
    <col min="6404" max="6404" width="14.5703125" style="17" customWidth="1"/>
    <col min="6405" max="6405" width="11.28515625" style="17" customWidth="1"/>
    <col min="6406" max="6406" width="16.7109375" style="17" customWidth="1"/>
    <col min="6407" max="6407" width="13.28515625" style="17" customWidth="1"/>
    <col min="6408" max="6408" width="10.7109375" style="17" customWidth="1"/>
    <col min="6409" max="6409" width="12.7109375" style="17" customWidth="1"/>
    <col min="6410" max="6410" width="14.28515625" style="17" customWidth="1"/>
    <col min="6411" max="6656" width="8.7109375" style="17"/>
    <col min="6657" max="6657" width="59.5703125" style="17" customWidth="1"/>
    <col min="6658" max="6658" width="8.7109375" style="17"/>
    <col min="6659" max="6659" width="12.5703125" style="17" customWidth="1"/>
    <col min="6660" max="6660" width="14.5703125" style="17" customWidth="1"/>
    <col min="6661" max="6661" width="11.28515625" style="17" customWidth="1"/>
    <col min="6662" max="6662" width="16.7109375" style="17" customWidth="1"/>
    <col min="6663" max="6663" width="13.28515625" style="17" customWidth="1"/>
    <col min="6664" max="6664" width="10.7109375" style="17" customWidth="1"/>
    <col min="6665" max="6665" width="12.7109375" style="17" customWidth="1"/>
    <col min="6666" max="6666" width="14.28515625" style="17" customWidth="1"/>
    <col min="6667" max="6912" width="8.7109375" style="17"/>
    <col min="6913" max="6913" width="59.5703125" style="17" customWidth="1"/>
    <col min="6914" max="6914" width="8.7109375" style="17"/>
    <col min="6915" max="6915" width="12.5703125" style="17" customWidth="1"/>
    <col min="6916" max="6916" width="14.5703125" style="17" customWidth="1"/>
    <col min="6917" max="6917" width="11.28515625" style="17" customWidth="1"/>
    <col min="6918" max="6918" width="16.7109375" style="17" customWidth="1"/>
    <col min="6919" max="6919" width="13.28515625" style="17" customWidth="1"/>
    <col min="6920" max="6920" width="10.7109375" style="17" customWidth="1"/>
    <col min="6921" max="6921" width="12.7109375" style="17" customWidth="1"/>
    <col min="6922" max="6922" width="14.28515625" style="17" customWidth="1"/>
    <col min="6923" max="7168" width="8.7109375" style="17"/>
    <col min="7169" max="7169" width="59.5703125" style="17" customWidth="1"/>
    <col min="7170" max="7170" width="8.7109375" style="17"/>
    <col min="7171" max="7171" width="12.5703125" style="17" customWidth="1"/>
    <col min="7172" max="7172" width="14.5703125" style="17" customWidth="1"/>
    <col min="7173" max="7173" width="11.28515625" style="17" customWidth="1"/>
    <col min="7174" max="7174" width="16.7109375" style="17" customWidth="1"/>
    <col min="7175" max="7175" width="13.28515625" style="17" customWidth="1"/>
    <col min="7176" max="7176" width="10.7109375" style="17" customWidth="1"/>
    <col min="7177" max="7177" width="12.7109375" style="17" customWidth="1"/>
    <col min="7178" max="7178" width="14.28515625" style="17" customWidth="1"/>
    <col min="7179" max="7424" width="8.7109375" style="17"/>
    <col min="7425" max="7425" width="59.5703125" style="17" customWidth="1"/>
    <col min="7426" max="7426" width="8.7109375" style="17"/>
    <col min="7427" max="7427" width="12.5703125" style="17" customWidth="1"/>
    <col min="7428" max="7428" width="14.5703125" style="17" customWidth="1"/>
    <col min="7429" max="7429" width="11.28515625" style="17" customWidth="1"/>
    <col min="7430" max="7430" width="16.7109375" style="17" customWidth="1"/>
    <col min="7431" max="7431" width="13.28515625" style="17" customWidth="1"/>
    <col min="7432" max="7432" width="10.7109375" style="17" customWidth="1"/>
    <col min="7433" max="7433" width="12.7109375" style="17" customWidth="1"/>
    <col min="7434" max="7434" width="14.28515625" style="17" customWidth="1"/>
    <col min="7435" max="7680" width="8.7109375" style="17"/>
    <col min="7681" max="7681" width="59.5703125" style="17" customWidth="1"/>
    <col min="7682" max="7682" width="8.7109375" style="17"/>
    <col min="7683" max="7683" width="12.5703125" style="17" customWidth="1"/>
    <col min="7684" max="7684" width="14.5703125" style="17" customWidth="1"/>
    <col min="7685" max="7685" width="11.28515625" style="17" customWidth="1"/>
    <col min="7686" max="7686" width="16.7109375" style="17" customWidth="1"/>
    <col min="7687" max="7687" width="13.28515625" style="17" customWidth="1"/>
    <col min="7688" max="7688" width="10.7109375" style="17" customWidth="1"/>
    <col min="7689" max="7689" width="12.7109375" style="17" customWidth="1"/>
    <col min="7690" max="7690" width="14.28515625" style="17" customWidth="1"/>
    <col min="7691" max="7936" width="8.7109375" style="17"/>
    <col min="7937" max="7937" width="59.5703125" style="17" customWidth="1"/>
    <col min="7938" max="7938" width="8.7109375" style="17"/>
    <col min="7939" max="7939" width="12.5703125" style="17" customWidth="1"/>
    <col min="7940" max="7940" width="14.5703125" style="17" customWidth="1"/>
    <col min="7941" max="7941" width="11.28515625" style="17" customWidth="1"/>
    <col min="7942" max="7942" width="16.7109375" style="17" customWidth="1"/>
    <col min="7943" max="7943" width="13.28515625" style="17" customWidth="1"/>
    <col min="7944" max="7944" width="10.7109375" style="17" customWidth="1"/>
    <col min="7945" max="7945" width="12.7109375" style="17" customWidth="1"/>
    <col min="7946" max="7946" width="14.28515625" style="17" customWidth="1"/>
    <col min="7947" max="8192" width="8.7109375" style="17"/>
    <col min="8193" max="8193" width="59.5703125" style="17" customWidth="1"/>
    <col min="8194" max="8194" width="8.7109375" style="17"/>
    <col min="8195" max="8195" width="12.5703125" style="17" customWidth="1"/>
    <col min="8196" max="8196" width="14.5703125" style="17" customWidth="1"/>
    <col min="8197" max="8197" width="11.28515625" style="17" customWidth="1"/>
    <col min="8198" max="8198" width="16.7109375" style="17" customWidth="1"/>
    <col min="8199" max="8199" width="13.28515625" style="17" customWidth="1"/>
    <col min="8200" max="8200" width="10.7109375" style="17" customWidth="1"/>
    <col min="8201" max="8201" width="12.7109375" style="17" customWidth="1"/>
    <col min="8202" max="8202" width="14.28515625" style="17" customWidth="1"/>
    <col min="8203" max="8448" width="8.7109375" style="17"/>
    <col min="8449" max="8449" width="59.5703125" style="17" customWidth="1"/>
    <col min="8450" max="8450" width="8.7109375" style="17"/>
    <col min="8451" max="8451" width="12.5703125" style="17" customWidth="1"/>
    <col min="8452" max="8452" width="14.5703125" style="17" customWidth="1"/>
    <col min="8453" max="8453" width="11.28515625" style="17" customWidth="1"/>
    <col min="8454" max="8454" width="16.7109375" style="17" customWidth="1"/>
    <col min="8455" max="8455" width="13.28515625" style="17" customWidth="1"/>
    <col min="8456" max="8456" width="10.7109375" style="17" customWidth="1"/>
    <col min="8457" max="8457" width="12.7109375" style="17" customWidth="1"/>
    <col min="8458" max="8458" width="14.28515625" style="17" customWidth="1"/>
    <col min="8459" max="8704" width="8.7109375" style="17"/>
    <col min="8705" max="8705" width="59.5703125" style="17" customWidth="1"/>
    <col min="8706" max="8706" width="8.7109375" style="17"/>
    <col min="8707" max="8707" width="12.5703125" style="17" customWidth="1"/>
    <col min="8708" max="8708" width="14.5703125" style="17" customWidth="1"/>
    <col min="8709" max="8709" width="11.28515625" style="17" customWidth="1"/>
    <col min="8710" max="8710" width="16.7109375" style="17" customWidth="1"/>
    <col min="8711" max="8711" width="13.28515625" style="17" customWidth="1"/>
    <col min="8712" max="8712" width="10.7109375" style="17" customWidth="1"/>
    <col min="8713" max="8713" width="12.7109375" style="17" customWidth="1"/>
    <col min="8714" max="8714" width="14.28515625" style="17" customWidth="1"/>
    <col min="8715" max="8960" width="8.7109375" style="17"/>
    <col min="8961" max="8961" width="59.5703125" style="17" customWidth="1"/>
    <col min="8962" max="8962" width="8.7109375" style="17"/>
    <col min="8963" max="8963" width="12.5703125" style="17" customWidth="1"/>
    <col min="8964" max="8964" width="14.5703125" style="17" customWidth="1"/>
    <col min="8965" max="8965" width="11.28515625" style="17" customWidth="1"/>
    <col min="8966" max="8966" width="16.7109375" style="17" customWidth="1"/>
    <col min="8967" max="8967" width="13.28515625" style="17" customWidth="1"/>
    <col min="8968" max="8968" width="10.7109375" style="17" customWidth="1"/>
    <col min="8969" max="8969" width="12.7109375" style="17" customWidth="1"/>
    <col min="8970" max="8970" width="14.28515625" style="17" customWidth="1"/>
    <col min="8971" max="9216" width="8.7109375" style="17"/>
    <col min="9217" max="9217" width="59.5703125" style="17" customWidth="1"/>
    <col min="9218" max="9218" width="8.7109375" style="17"/>
    <col min="9219" max="9219" width="12.5703125" style="17" customWidth="1"/>
    <col min="9220" max="9220" width="14.5703125" style="17" customWidth="1"/>
    <col min="9221" max="9221" width="11.28515625" style="17" customWidth="1"/>
    <col min="9222" max="9222" width="16.7109375" style="17" customWidth="1"/>
    <col min="9223" max="9223" width="13.28515625" style="17" customWidth="1"/>
    <col min="9224" max="9224" width="10.7109375" style="17" customWidth="1"/>
    <col min="9225" max="9225" width="12.7109375" style="17" customWidth="1"/>
    <col min="9226" max="9226" width="14.28515625" style="17" customWidth="1"/>
    <col min="9227" max="9472" width="8.7109375" style="17"/>
    <col min="9473" max="9473" width="59.5703125" style="17" customWidth="1"/>
    <col min="9474" max="9474" width="8.7109375" style="17"/>
    <col min="9475" max="9475" width="12.5703125" style="17" customWidth="1"/>
    <col min="9476" max="9476" width="14.5703125" style="17" customWidth="1"/>
    <col min="9477" max="9477" width="11.28515625" style="17" customWidth="1"/>
    <col min="9478" max="9478" width="16.7109375" style="17" customWidth="1"/>
    <col min="9479" max="9479" width="13.28515625" style="17" customWidth="1"/>
    <col min="9480" max="9480" width="10.7109375" style="17" customWidth="1"/>
    <col min="9481" max="9481" width="12.7109375" style="17" customWidth="1"/>
    <col min="9482" max="9482" width="14.28515625" style="17" customWidth="1"/>
    <col min="9483" max="9728" width="8.7109375" style="17"/>
    <col min="9729" max="9729" width="59.5703125" style="17" customWidth="1"/>
    <col min="9730" max="9730" width="8.7109375" style="17"/>
    <col min="9731" max="9731" width="12.5703125" style="17" customWidth="1"/>
    <col min="9732" max="9732" width="14.5703125" style="17" customWidth="1"/>
    <col min="9733" max="9733" width="11.28515625" style="17" customWidth="1"/>
    <col min="9734" max="9734" width="16.7109375" style="17" customWidth="1"/>
    <col min="9735" max="9735" width="13.28515625" style="17" customWidth="1"/>
    <col min="9736" max="9736" width="10.7109375" style="17" customWidth="1"/>
    <col min="9737" max="9737" width="12.7109375" style="17" customWidth="1"/>
    <col min="9738" max="9738" width="14.28515625" style="17" customWidth="1"/>
    <col min="9739" max="9984" width="8.7109375" style="17"/>
    <col min="9985" max="9985" width="59.5703125" style="17" customWidth="1"/>
    <col min="9986" max="9986" width="8.7109375" style="17"/>
    <col min="9987" max="9987" width="12.5703125" style="17" customWidth="1"/>
    <col min="9988" max="9988" width="14.5703125" style="17" customWidth="1"/>
    <col min="9989" max="9989" width="11.28515625" style="17" customWidth="1"/>
    <col min="9990" max="9990" width="16.7109375" style="17" customWidth="1"/>
    <col min="9991" max="9991" width="13.28515625" style="17" customWidth="1"/>
    <col min="9992" max="9992" width="10.7109375" style="17" customWidth="1"/>
    <col min="9993" max="9993" width="12.7109375" style="17" customWidth="1"/>
    <col min="9994" max="9994" width="14.28515625" style="17" customWidth="1"/>
    <col min="9995" max="10240" width="8.7109375" style="17"/>
    <col min="10241" max="10241" width="59.5703125" style="17" customWidth="1"/>
    <col min="10242" max="10242" width="8.7109375" style="17"/>
    <col min="10243" max="10243" width="12.5703125" style="17" customWidth="1"/>
    <col min="10244" max="10244" width="14.5703125" style="17" customWidth="1"/>
    <col min="10245" max="10245" width="11.28515625" style="17" customWidth="1"/>
    <col min="10246" max="10246" width="16.7109375" style="17" customWidth="1"/>
    <col min="10247" max="10247" width="13.28515625" style="17" customWidth="1"/>
    <col min="10248" max="10248" width="10.7109375" style="17" customWidth="1"/>
    <col min="10249" max="10249" width="12.7109375" style="17" customWidth="1"/>
    <col min="10250" max="10250" width="14.28515625" style="17" customWidth="1"/>
    <col min="10251" max="10496" width="8.7109375" style="17"/>
    <col min="10497" max="10497" width="59.5703125" style="17" customWidth="1"/>
    <col min="10498" max="10498" width="8.7109375" style="17"/>
    <col min="10499" max="10499" width="12.5703125" style="17" customWidth="1"/>
    <col min="10500" max="10500" width="14.5703125" style="17" customWidth="1"/>
    <col min="10501" max="10501" width="11.28515625" style="17" customWidth="1"/>
    <col min="10502" max="10502" width="16.7109375" style="17" customWidth="1"/>
    <col min="10503" max="10503" width="13.28515625" style="17" customWidth="1"/>
    <col min="10504" max="10504" width="10.7109375" style="17" customWidth="1"/>
    <col min="10505" max="10505" width="12.7109375" style="17" customWidth="1"/>
    <col min="10506" max="10506" width="14.28515625" style="17" customWidth="1"/>
    <col min="10507" max="10752" width="8.7109375" style="17"/>
    <col min="10753" max="10753" width="59.5703125" style="17" customWidth="1"/>
    <col min="10754" max="10754" width="8.7109375" style="17"/>
    <col min="10755" max="10755" width="12.5703125" style="17" customWidth="1"/>
    <col min="10756" max="10756" width="14.5703125" style="17" customWidth="1"/>
    <col min="10757" max="10757" width="11.28515625" style="17" customWidth="1"/>
    <col min="10758" max="10758" width="16.7109375" style="17" customWidth="1"/>
    <col min="10759" max="10759" width="13.28515625" style="17" customWidth="1"/>
    <col min="10760" max="10760" width="10.7109375" style="17" customWidth="1"/>
    <col min="10761" max="10761" width="12.7109375" style="17" customWidth="1"/>
    <col min="10762" max="10762" width="14.28515625" style="17" customWidth="1"/>
    <col min="10763" max="11008" width="8.7109375" style="17"/>
    <col min="11009" max="11009" width="59.5703125" style="17" customWidth="1"/>
    <col min="11010" max="11010" width="8.7109375" style="17"/>
    <col min="11011" max="11011" width="12.5703125" style="17" customWidth="1"/>
    <col min="11012" max="11012" width="14.5703125" style="17" customWidth="1"/>
    <col min="11013" max="11013" width="11.28515625" style="17" customWidth="1"/>
    <col min="11014" max="11014" width="16.7109375" style="17" customWidth="1"/>
    <col min="11015" max="11015" width="13.28515625" style="17" customWidth="1"/>
    <col min="11016" max="11016" width="10.7109375" style="17" customWidth="1"/>
    <col min="11017" max="11017" width="12.7109375" style="17" customWidth="1"/>
    <col min="11018" max="11018" width="14.28515625" style="17" customWidth="1"/>
    <col min="11019" max="11264" width="8.7109375" style="17"/>
    <col min="11265" max="11265" width="59.5703125" style="17" customWidth="1"/>
    <col min="11266" max="11266" width="8.7109375" style="17"/>
    <col min="11267" max="11267" width="12.5703125" style="17" customWidth="1"/>
    <col min="11268" max="11268" width="14.5703125" style="17" customWidth="1"/>
    <col min="11269" max="11269" width="11.28515625" style="17" customWidth="1"/>
    <col min="11270" max="11270" width="16.7109375" style="17" customWidth="1"/>
    <col min="11271" max="11271" width="13.28515625" style="17" customWidth="1"/>
    <col min="11272" max="11272" width="10.7109375" style="17" customWidth="1"/>
    <col min="11273" max="11273" width="12.7109375" style="17" customWidth="1"/>
    <col min="11274" max="11274" width="14.28515625" style="17" customWidth="1"/>
    <col min="11275" max="11520" width="8.7109375" style="17"/>
    <col min="11521" max="11521" width="59.5703125" style="17" customWidth="1"/>
    <col min="11522" max="11522" width="8.7109375" style="17"/>
    <col min="11523" max="11523" width="12.5703125" style="17" customWidth="1"/>
    <col min="11524" max="11524" width="14.5703125" style="17" customWidth="1"/>
    <col min="11525" max="11525" width="11.28515625" style="17" customWidth="1"/>
    <col min="11526" max="11526" width="16.7109375" style="17" customWidth="1"/>
    <col min="11527" max="11527" width="13.28515625" style="17" customWidth="1"/>
    <col min="11528" max="11528" width="10.7109375" style="17" customWidth="1"/>
    <col min="11529" max="11529" width="12.7109375" style="17" customWidth="1"/>
    <col min="11530" max="11530" width="14.28515625" style="17" customWidth="1"/>
    <col min="11531" max="11776" width="8.7109375" style="17"/>
    <col min="11777" max="11777" width="59.5703125" style="17" customWidth="1"/>
    <col min="11778" max="11778" width="8.7109375" style="17"/>
    <col min="11779" max="11779" width="12.5703125" style="17" customWidth="1"/>
    <col min="11780" max="11780" width="14.5703125" style="17" customWidth="1"/>
    <col min="11781" max="11781" width="11.28515625" style="17" customWidth="1"/>
    <col min="11782" max="11782" width="16.7109375" style="17" customWidth="1"/>
    <col min="11783" max="11783" width="13.28515625" style="17" customWidth="1"/>
    <col min="11784" max="11784" width="10.7109375" style="17" customWidth="1"/>
    <col min="11785" max="11785" width="12.7109375" style="17" customWidth="1"/>
    <col min="11786" max="11786" width="14.28515625" style="17" customWidth="1"/>
    <col min="11787" max="12032" width="8.7109375" style="17"/>
    <col min="12033" max="12033" width="59.5703125" style="17" customWidth="1"/>
    <col min="12034" max="12034" width="8.7109375" style="17"/>
    <col min="12035" max="12035" width="12.5703125" style="17" customWidth="1"/>
    <col min="12036" max="12036" width="14.5703125" style="17" customWidth="1"/>
    <col min="12037" max="12037" width="11.28515625" style="17" customWidth="1"/>
    <col min="12038" max="12038" width="16.7109375" style="17" customWidth="1"/>
    <col min="12039" max="12039" width="13.28515625" style="17" customWidth="1"/>
    <col min="12040" max="12040" width="10.7109375" style="17" customWidth="1"/>
    <col min="12041" max="12041" width="12.7109375" style="17" customWidth="1"/>
    <col min="12042" max="12042" width="14.28515625" style="17" customWidth="1"/>
    <col min="12043" max="12288" width="8.7109375" style="17"/>
    <col min="12289" max="12289" width="59.5703125" style="17" customWidth="1"/>
    <col min="12290" max="12290" width="8.7109375" style="17"/>
    <col min="12291" max="12291" width="12.5703125" style="17" customWidth="1"/>
    <col min="12292" max="12292" width="14.5703125" style="17" customWidth="1"/>
    <col min="12293" max="12293" width="11.28515625" style="17" customWidth="1"/>
    <col min="12294" max="12294" width="16.7109375" style="17" customWidth="1"/>
    <col min="12295" max="12295" width="13.28515625" style="17" customWidth="1"/>
    <col min="12296" max="12296" width="10.7109375" style="17" customWidth="1"/>
    <col min="12297" max="12297" width="12.7109375" style="17" customWidth="1"/>
    <col min="12298" max="12298" width="14.28515625" style="17" customWidth="1"/>
    <col min="12299" max="12544" width="8.7109375" style="17"/>
    <col min="12545" max="12545" width="59.5703125" style="17" customWidth="1"/>
    <col min="12546" max="12546" width="8.7109375" style="17"/>
    <col min="12547" max="12547" width="12.5703125" style="17" customWidth="1"/>
    <col min="12548" max="12548" width="14.5703125" style="17" customWidth="1"/>
    <col min="12549" max="12549" width="11.28515625" style="17" customWidth="1"/>
    <col min="12550" max="12550" width="16.7109375" style="17" customWidth="1"/>
    <col min="12551" max="12551" width="13.28515625" style="17" customWidth="1"/>
    <col min="12552" max="12552" width="10.7109375" style="17" customWidth="1"/>
    <col min="12553" max="12553" width="12.7109375" style="17" customWidth="1"/>
    <col min="12554" max="12554" width="14.28515625" style="17" customWidth="1"/>
    <col min="12555" max="12800" width="8.7109375" style="17"/>
    <col min="12801" max="12801" width="59.5703125" style="17" customWidth="1"/>
    <col min="12802" max="12802" width="8.7109375" style="17"/>
    <col min="12803" max="12803" width="12.5703125" style="17" customWidth="1"/>
    <col min="12804" max="12804" width="14.5703125" style="17" customWidth="1"/>
    <col min="12805" max="12805" width="11.28515625" style="17" customWidth="1"/>
    <col min="12806" max="12806" width="16.7109375" style="17" customWidth="1"/>
    <col min="12807" max="12807" width="13.28515625" style="17" customWidth="1"/>
    <col min="12808" max="12808" width="10.7109375" style="17" customWidth="1"/>
    <col min="12809" max="12809" width="12.7109375" style="17" customWidth="1"/>
    <col min="12810" max="12810" width="14.28515625" style="17" customWidth="1"/>
    <col min="12811" max="13056" width="8.7109375" style="17"/>
    <col min="13057" max="13057" width="59.5703125" style="17" customWidth="1"/>
    <col min="13058" max="13058" width="8.7109375" style="17"/>
    <col min="13059" max="13059" width="12.5703125" style="17" customWidth="1"/>
    <col min="13060" max="13060" width="14.5703125" style="17" customWidth="1"/>
    <col min="13061" max="13061" width="11.28515625" style="17" customWidth="1"/>
    <col min="13062" max="13062" width="16.7109375" style="17" customWidth="1"/>
    <col min="13063" max="13063" width="13.28515625" style="17" customWidth="1"/>
    <col min="13064" max="13064" width="10.7109375" style="17" customWidth="1"/>
    <col min="13065" max="13065" width="12.7109375" style="17" customWidth="1"/>
    <col min="13066" max="13066" width="14.28515625" style="17" customWidth="1"/>
    <col min="13067" max="13312" width="8.7109375" style="17"/>
    <col min="13313" max="13313" width="59.5703125" style="17" customWidth="1"/>
    <col min="13314" max="13314" width="8.7109375" style="17"/>
    <col min="13315" max="13315" width="12.5703125" style="17" customWidth="1"/>
    <col min="13316" max="13316" width="14.5703125" style="17" customWidth="1"/>
    <col min="13317" max="13317" width="11.28515625" style="17" customWidth="1"/>
    <col min="13318" max="13318" width="16.7109375" style="17" customWidth="1"/>
    <col min="13319" max="13319" width="13.28515625" style="17" customWidth="1"/>
    <col min="13320" max="13320" width="10.7109375" style="17" customWidth="1"/>
    <col min="13321" max="13321" width="12.7109375" style="17" customWidth="1"/>
    <col min="13322" max="13322" width="14.28515625" style="17" customWidth="1"/>
    <col min="13323" max="13568" width="8.7109375" style="17"/>
    <col min="13569" max="13569" width="59.5703125" style="17" customWidth="1"/>
    <col min="13570" max="13570" width="8.7109375" style="17"/>
    <col min="13571" max="13571" width="12.5703125" style="17" customWidth="1"/>
    <col min="13572" max="13572" width="14.5703125" style="17" customWidth="1"/>
    <col min="13573" max="13573" width="11.28515625" style="17" customWidth="1"/>
    <col min="13574" max="13574" width="16.7109375" style="17" customWidth="1"/>
    <col min="13575" max="13575" width="13.28515625" style="17" customWidth="1"/>
    <col min="13576" max="13576" width="10.7109375" style="17" customWidth="1"/>
    <col min="13577" max="13577" width="12.7109375" style="17" customWidth="1"/>
    <col min="13578" max="13578" width="14.28515625" style="17" customWidth="1"/>
    <col min="13579" max="13824" width="8.7109375" style="17"/>
    <col min="13825" max="13825" width="59.5703125" style="17" customWidth="1"/>
    <col min="13826" max="13826" width="8.7109375" style="17"/>
    <col min="13827" max="13827" width="12.5703125" style="17" customWidth="1"/>
    <col min="13828" max="13828" width="14.5703125" style="17" customWidth="1"/>
    <col min="13829" max="13829" width="11.28515625" style="17" customWidth="1"/>
    <col min="13830" max="13830" width="16.7109375" style="17" customWidth="1"/>
    <col min="13831" max="13831" width="13.28515625" style="17" customWidth="1"/>
    <col min="13832" max="13832" width="10.7109375" style="17" customWidth="1"/>
    <col min="13833" max="13833" width="12.7109375" style="17" customWidth="1"/>
    <col min="13834" max="13834" width="14.28515625" style="17" customWidth="1"/>
    <col min="13835" max="14080" width="8.7109375" style="17"/>
    <col min="14081" max="14081" width="59.5703125" style="17" customWidth="1"/>
    <col min="14082" max="14082" width="8.7109375" style="17"/>
    <col min="14083" max="14083" width="12.5703125" style="17" customWidth="1"/>
    <col min="14084" max="14084" width="14.5703125" style="17" customWidth="1"/>
    <col min="14085" max="14085" width="11.28515625" style="17" customWidth="1"/>
    <col min="14086" max="14086" width="16.7109375" style="17" customWidth="1"/>
    <col min="14087" max="14087" width="13.28515625" style="17" customWidth="1"/>
    <col min="14088" max="14088" width="10.7109375" style="17" customWidth="1"/>
    <col min="14089" max="14089" width="12.7109375" style="17" customWidth="1"/>
    <col min="14090" max="14090" width="14.28515625" style="17" customWidth="1"/>
    <col min="14091" max="14336" width="8.7109375" style="17"/>
    <col min="14337" max="14337" width="59.5703125" style="17" customWidth="1"/>
    <col min="14338" max="14338" width="8.7109375" style="17"/>
    <col min="14339" max="14339" width="12.5703125" style="17" customWidth="1"/>
    <col min="14340" max="14340" width="14.5703125" style="17" customWidth="1"/>
    <col min="14341" max="14341" width="11.28515625" style="17" customWidth="1"/>
    <col min="14342" max="14342" width="16.7109375" style="17" customWidth="1"/>
    <col min="14343" max="14343" width="13.28515625" style="17" customWidth="1"/>
    <col min="14344" max="14344" width="10.7109375" style="17" customWidth="1"/>
    <col min="14345" max="14345" width="12.7109375" style="17" customWidth="1"/>
    <col min="14346" max="14346" width="14.28515625" style="17" customWidth="1"/>
    <col min="14347" max="14592" width="8.7109375" style="17"/>
    <col min="14593" max="14593" width="59.5703125" style="17" customWidth="1"/>
    <col min="14594" max="14594" width="8.7109375" style="17"/>
    <col min="14595" max="14595" width="12.5703125" style="17" customWidth="1"/>
    <col min="14596" max="14596" width="14.5703125" style="17" customWidth="1"/>
    <col min="14597" max="14597" width="11.28515625" style="17" customWidth="1"/>
    <col min="14598" max="14598" width="16.7109375" style="17" customWidth="1"/>
    <col min="14599" max="14599" width="13.28515625" style="17" customWidth="1"/>
    <col min="14600" max="14600" width="10.7109375" style="17" customWidth="1"/>
    <col min="14601" max="14601" width="12.7109375" style="17" customWidth="1"/>
    <col min="14602" max="14602" width="14.28515625" style="17" customWidth="1"/>
    <col min="14603" max="14848" width="8.7109375" style="17"/>
    <col min="14849" max="14849" width="59.5703125" style="17" customWidth="1"/>
    <col min="14850" max="14850" width="8.7109375" style="17"/>
    <col min="14851" max="14851" width="12.5703125" style="17" customWidth="1"/>
    <col min="14852" max="14852" width="14.5703125" style="17" customWidth="1"/>
    <col min="14853" max="14853" width="11.28515625" style="17" customWidth="1"/>
    <col min="14854" max="14854" width="16.7109375" style="17" customWidth="1"/>
    <col min="14855" max="14855" width="13.28515625" style="17" customWidth="1"/>
    <col min="14856" max="14856" width="10.7109375" style="17" customWidth="1"/>
    <col min="14857" max="14857" width="12.7109375" style="17" customWidth="1"/>
    <col min="14858" max="14858" width="14.28515625" style="17" customWidth="1"/>
    <col min="14859" max="15104" width="8.7109375" style="17"/>
    <col min="15105" max="15105" width="59.5703125" style="17" customWidth="1"/>
    <col min="15106" max="15106" width="8.7109375" style="17"/>
    <col min="15107" max="15107" width="12.5703125" style="17" customWidth="1"/>
    <col min="15108" max="15108" width="14.5703125" style="17" customWidth="1"/>
    <col min="15109" max="15109" width="11.28515625" style="17" customWidth="1"/>
    <col min="15110" max="15110" width="16.7109375" style="17" customWidth="1"/>
    <col min="15111" max="15111" width="13.28515625" style="17" customWidth="1"/>
    <col min="15112" max="15112" width="10.7109375" style="17" customWidth="1"/>
    <col min="15113" max="15113" width="12.7109375" style="17" customWidth="1"/>
    <col min="15114" max="15114" width="14.28515625" style="17" customWidth="1"/>
    <col min="15115" max="15360" width="8.7109375" style="17"/>
    <col min="15361" max="15361" width="59.5703125" style="17" customWidth="1"/>
    <col min="15362" max="15362" width="8.7109375" style="17"/>
    <col min="15363" max="15363" width="12.5703125" style="17" customWidth="1"/>
    <col min="15364" max="15364" width="14.5703125" style="17" customWidth="1"/>
    <col min="15365" max="15365" width="11.28515625" style="17" customWidth="1"/>
    <col min="15366" max="15366" width="16.7109375" style="17" customWidth="1"/>
    <col min="15367" max="15367" width="13.28515625" style="17" customWidth="1"/>
    <col min="15368" max="15368" width="10.7109375" style="17" customWidth="1"/>
    <col min="15369" max="15369" width="12.7109375" style="17" customWidth="1"/>
    <col min="15370" max="15370" width="14.28515625" style="17" customWidth="1"/>
    <col min="15371" max="15616" width="8.7109375" style="17"/>
    <col min="15617" max="15617" width="59.5703125" style="17" customWidth="1"/>
    <col min="15618" max="15618" width="8.7109375" style="17"/>
    <col min="15619" max="15619" width="12.5703125" style="17" customWidth="1"/>
    <col min="15620" max="15620" width="14.5703125" style="17" customWidth="1"/>
    <col min="15621" max="15621" width="11.28515625" style="17" customWidth="1"/>
    <col min="15622" max="15622" width="16.7109375" style="17" customWidth="1"/>
    <col min="15623" max="15623" width="13.28515625" style="17" customWidth="1"/>
    <col min="15624" max="15624" width="10.7109375" style="17" customWidth="1"/>
    <col min="15625" max="15625" width="12.7109375" style="17" customWidth="1"/>
    <col min="15626" max="15626" width="14.28515625" style="17" customWidth="1"/>
    <col min="15627" max="15872" width="8.7109375" style="17"/>
    <col min="15873" max="15873" width="59.5703125" style="17" customWidth="1"/>
    <col min="15874" max="15874" width="8.7109375" style="17"/>
    <col min="15875" max="15875" width="12.5703125" style="17" customWidth="1"/>
    <col min="15876" max="15876" width="14.5703125" style="17" customWidth="1"/>
    <col min="15877" max="15877" width="11.28515625" style="17" customWidth="1"/>
    <col min="15878" max="15878" width="16.7109375" style="17" customWidth="1"/>
    <col min="15879" max="15879" width="13.28515625" style="17" customWidth="1"/>
    <col min="15880" max="15880" width="10.7109375" style="17" customWidth="1"/>
    <col min="15881" max="15881" width="12.7109375" style="17" customWidth="1"/>
    <col min="15882" max="15882" width="14.28515625" style="17" customWidth="1"/>
    <col min="15883" max="16128" width="8.7109375" style="17"/>
    <col min="16129" max="16129" width="59.5703125" style="17" customWidth="1"/>
    <col min="16130" max="16130" width="8.7109375" style="17"/>
    <col min="16131" max="16131" width="12.5703125" style="17" customWidth="1"/>
    <col min="16132" max="16132" width="14.5703125" style="17" customWidth="1"/>
    <col min="16133" max="16133" width="11.28515625" style="17" customWidth="1"/>
    <col min="16134" max="16134" width="16.7109375" style="17" customWidth="1"/>
    <col min="16135" max="16135" width="13.28515625" style="17" customWidth="1"/>
    <col min="16136" max="16136" width="10.7109375" style="17" customWidth="1"/>
    <col min="16137" max="16137" width="12.7109375" style="17" customWidth="1"/>
    <col min="16138" max="16138" width="14.28515625" style="17" customWidth="1"/>
    <col min="16139" max="16384" width="8.7109375" style="17"/>
  </cols>
  <sheetData>
    <row r="1" spans="1:11" ht="30" x14ac:dyDescent="0.4">
      <c r="A1" s="140" t="s">
        <v>96</v>
      </c>
      <c r="B1" s="140"/>
      <c r="C1" s="140"/>
      <c r="D1" s="140"/>
      <c r="E1" s="140"/>
      <c r="F1" s="140"/>
      <c r="G1" s="140"/>
      <c r="H1" s="140"/>
      <c r="I1" s="140"/>
      <c r="J1" s="140"/>
      <c r="K1" s="16"/>
    </row>
    <row r="2" spans="1:11" ht="25.5" x14ac:dyDescent="0.35">
      <c r="A2" s="141" t="s">
        <v>53</v>
      </c>
      <c r="B2" s="141"/>
      <c r="C2" s="141"/>
      <c r="D2" s="141"/>
      <c r="E2" s="141"/>
      <c r="F2" s="141"/>
      <c r="G2" s="141"/>
      <c r="H2" s="141"/>
      <c r="I2" s="141"/>
      <c r="J2" s="141"/>
      <c r="K2" s="18"/>
    </row>
    <row r="3" spans="1:11" ht="18" x14ac:dyDescent="0.25">
      <c r="A3" s="19"/>
      <c r="B3" s="19"/>
      <c r="C3" s="19"/>
      <c r="D3" s="19"/>
      <c r="E3" s="19"/>
      <c r="F3" s="19"/>
      <c r="G3" s="19"/>
      <c r="H3" s="19"/>
      <c r="I3" s="19"/>
      <c r="J3" s="19"/>
      <c r="K3" s="19"/>
    </row>
    <row r="4" spans="1:11" ht="18" x14ac:dyDescent="0.25">
      <c r="A4" s="20" t="s">
        <v>83</v>
      </c>
    </row>
    <row r="5" spans="1:11" ht="15.75" thickBot="1" x14ac:dyDescent="0.3">
      <c r="A5" s="21"/>
      <c r="B5" s="22"/>
      <c r="C5" s="23"/>
      <c r="D5" s="23"/>
      <c r="E5" s="23"/>
      <c r="F5" s="23"/>
      <c r="G5" s="23"/>
      <c r="H5" s="23"/>
      <c r="I5" s="23"/>
      <c r="J5" s="23"/>
    </row>
    <row r="6" spans="1:11" ht="15" x14ac:dyDescent="0.25">
      <c r="A6" s="115" t="s">
        <v>95</v>
      </c>
      <c r="B6" s="22"/>
      <c r="C6" s="23"/>
      <c r="D6" s="23"/>
      <c r="E6" s="23"/>
      <c r="F6" s="23"/>
      <c r="G6" s="23"/>
      <c r="H6" s="23"/>
      <c r="I6" s="23"/>
      <c r="J6" s="23"/>
    </row>
    <row r="7" spans="1:11" ht="15.75" thickBot="1" x14ac:dyDescent="0.3">
      <c r="A7" s="25" t="s">
        <v>97</v>
      </c>
      <c r="B7" s="23"/>
      <c r="C7" s="22"/>
      <c r="D7" s="23"/>
      <c r="E7" s="23"/>
      <c r="F7" s="23"/>
      <c r="G7" s="23"/>
      <c r="H7" s="23"/>
      <c r="I7" s="23"/>
      <c r="J7" s="23"/>
    </row>
    <row r="8" spans="1:11" x14ac:dyDescent="0.2">
      <c r="B8" s="23"/>
      <c r="C8" s="22"/>
      <c r="D8" s="23"/>
      <c r="E8" s="23"/>
      <c r="F8" s="23"/>
      <c r="G8" s="23"/>
      <c r="H8" s="23"/>
      <c r="I8" s="23"/>
      <c r="J8" s="23"/>
    </row>
    <row r="9" spans="1:11" ht="13.5" thickBot="1" x14ac:dyDescent="0.25">
      <c r="B9" s="23"/>
      <c r="C9" s="22"/>
      <c r="D9" s="23"/>
      <c r="E9" s="23"/>
      <c r="F9" s="23"/>
      <c r="G9" s="23"/>
      <c r="H9" s="23"/>
      <c r="I9" s="23"/>
      <c r="J9" s="23"/>
    </row>
    <row r="10" spans="1:11" ht="15.75" x14ac:dyDescent="0.25">
      <c r="A10" s="26" t="s">
        <v>112</v>
      </c>
      <c r="B10" s="23"/>
      <c r="C10" s="118" t="s">
        <v>151</v>
      </c>
      <c r="D10" s="119"/>
      <c r="E10" s="119"/>
      <c r="F10" s="119"/>
      <c r="G10" s="120"/>
      <c r="H10" s="116"/>
      <c r="I10" s="23"/>
      <c r="J10" s="23"/>
    </row>
    <row r="11" spans="1:11" ht="16.5" thickBot="1" x14ac:dyDescent="0.3">
      <c r="A11" s="27" t="s">
        <v>113</v>
      </c>
      <c r="B11" s="23"/>
      <c r="C11" s="121" t="s">
        <v>123</v>
      </c>
      <c r="D11" s="122"/>
      <c r="E11" s="122"/>
      <c r="F11" s="122"/>
      <c r="G11" s="123"/>
      <c r="H11" s="117"/>
      <c r="I11" s="23"/>
      <c r="J11" s="23"/>
    </row>
    <row r="12" spans="1:11" x14ac:dyDescent="0.2">
      <c r="B12" s="23"/>
      <c r="C12" s="22"/>
      <c r="D12" s="23"/>
      <c r="E12" s="23"/>
      <c r="F12" s="23"/>
      <c r="G12" s="23"/>
      <c r="H12" s="23"/>
      <c r="I12" s="23"/>
      <c r="J12" s="23"/>
    </row>
    <row r="13" spans="1:11" x14ac:dyDescent="0.2">
      <c r="B13" s="23"/>
      <c r="C13" s="22"/>
      <c r="D13" s="23"/>
      <c r="E13" s="23"/>
      <c r="F13" s="23"/>
      <c r="G13" s="23"/>
      <c r="H13" s="23"/>
      <c r="I13" s="23"/>
      <c r="J13" s="23"/>
    </row>
    <row r="14" spans="1:11" x14ac:dyDescent="0.2">
      <c r="B14" s="23"/>
      <c r="C14" s="22"/>
      <c r="D14" s="23"/>
      <c r="E14" s="23"/>
      <c r="F14" s="23"/>
      <c r="G14" s="23"/>
      <c r="H14" s="23"/>
      <c r="I14" s="23"/>
      <c r="J14" s="23"/>
    </row>
    <row r="15" spans="1:11" x14ac:dyDescent="0.2">
      <c r="C15" s="28"/>
    </row>
    <row r="16" spans="1:11" x14ac:dyDescent="0.2">
      <c r="C16" s="143" t="s">
        <v>22</v>
      </c>
      <c r="D16" s="144"/>
      <c r="E16" s="145"/>
      <c r="F16" s="146"/>
    </row>
    <row r="17" spans="1:11" x14ac:dyDescent="0.2">
      <c r="B17" s="29" t="s">
        <v>9</v>
      </c>
      <c r="C17" s="34"/>
      <c r="D17" s="46" t="s">
        <v>21</v>
      </c>
      <c r="E17" s="33"/>
      <c r="F17" s="33"/>
      <c r="G17" s="33"/>
    </row>
    <row r="18" spans="1:11" x14ac:dyDescent="0.2">
      <c r="B18" s="35" t="s">
        <v>10</v>
      </c>
      <c r="C18" s="53" t="s">
        <v>13</v>
      </c>
      <c r="D18" s="54" t="s">
        <v>5</v>
      </c>
      <c r="E18" s="33" t="s">
        <v>14</v>
      </c>
      <c r="F18" s="33" t="s">
        <v>15</v>
      </c>
      <c r="G18" s="33" t="s">
        <v>2</v>
      </c>
    </row>
    <row r="19" spans="1:11" x14ac:dyDescent="0.2">
      <c r="A19" s="17" t="s">
        <v>3</v>
      </c>
      <c r="B19" s="38">
        <v>201614</v>
      </c>
      <c r="C19" s="38">
        <v>169597</v>
      </c>
      <c r="D19" s="38">
        <v>7000</v>
      </c>
      <c r="E19" s="38">
        <v>13000</v>
      </c>
      <c r="F19" s="38">
        <v>12017</v>
      </c>
      <c r="G19" s="39">
        <f>+SUM(C19:F19)</f>
        <v>201614</v>
      </c>
      <c r="H19" s="40"/>
      <c r="I19" s="40"/>
      <c r="J19" s="40"/>
      <c r="K19" s="40"/>
    </row>
    <row r="20" spans="1:11" x14ac:dyDescent="0.2">
      <c r="A20" s="17" t="s">
        <v>4</v>
      </c>
      <c r="B20" s="41">
        <v>115718</v>
      </c>
      <c r="C20" s="42">
        <f>+$B$20/$B$19*C19</f>
        <v>97341.581665955731</v>
      </c>
      <c r="D20" s="42">
        <f>+$B$20/$B$19*D19</f>
        <v>4017.707103673356</v>
      </c>
      <c r="E20" s="42">
        <f>+$B$20/$B$19*E19</f>
        <v>7461.4560496790891</v>
      </c>
      <c r="F20" s="42">
        <f>+$B$20/$B$19*F19</f>
        <v>6897.2551806918163</v>
      </c>
      <c r="G20" s="42">
        <f t="shared" ref="G20:G25" si="0">+SUM(C20:F20)</f>
        <v>115718</v>
      </c>
      <c r="H20" s="40"/>
      <c r="I20" s="40"/>
      <c r="J20" s="40"/>
      <c r="K20" s="40"/>
    </row>
    <row r="21" spans="1:11" x14ac:dyDescent="0.2">
      <c r="A21" s="17" t="s">
        <v>5</v>
      </c>
      <c r="B21" s="41">
        <f>98894+4000</f>
        <v>102894</v>
      </c>
      <c r="C21" s="41">
        <v>7276</v>
      </c>
      <c r="D21" s="41">
        <v>85330</v>
      </c>
      <c r="E21" s="41">
        <v>8000</v>
      </c>
      <c r="F21" s="41">
        <v>2288</v>
      </c>
      <c r="G21" s="42">
        <f t="shared" si="0"/>
        <v>102894</v>
      </c>
      <c r="H21" s="40"/>
      <c r="I21" s="40"/>
      <c r="J21" s="40"/>
      <c r="K21" s="40"/>
    </row>
    <row r="22" spans="1:11" x14ac:dyDescent="0.2">
      <c r="A22" s="17" t="s">
        <v>6</v>
      </c>
      <c r="B22" s="41">
        <v>756</v>
      </c>
      <c r="C22" s="41">
        <v>500</v>
      </c>
      <c r="D22" s="41"/>
      <c r="E22" s="41"/>
      <c r="F22" s="41">
        <v>256</v>
      </c>
      <c r="G22" s="42">
        <f t="shared" si="0"/>
        <v>756</v>
      </c>
      <c r="H22" s="40"/>
      <c r="I22" s="40"/>
      <c r="J22" s="40"/>
      <c r="K22" s="40"/>
    </row>
    <row r="23" spans="1:11" x14ac:dyDescent="0.2">
      <c r="A23" s="17" t="s">
        <v>12</v>
      </c>
      <c r="B23" s="41">
        <v>500</v>
      </c>
      <c r="C23" s="41">
        <v>400</v>
      </c>
      <c r="D23" s="41"/>
      <c r="E23" s="41"/>
      <c r="F23" s="41">
        <v>100</v>
      </c>
      <c r="G23" s="42">
        <f t="shared" si="0"/>
        <v>500</v>
      </c>
      <c r="H23" s="40"/>
      <c r="I23" s="40"/>
      <c r="J23" s="40"/>
      <c r="K23" s="40"/>
    </row>
    <row r="24" spans="1:11" x14ac:dyDescent="0.2">
      <c r="A24" s="17" t="s">
        <v>16</v>
      </c>
      <c r="B24" s="41">
        <v>23210</v>
      </c>
      <c r="C24" s="41">
        <f>0.8*B24</f>
        <v>18568</v>
      </c>
      <c r="D24" s="41">
        <f>0.05*B24</f>
        <v>1160.5</v>
      </c>
      <c r="E24" s="41">
        <f>0.1*B24</f>
        <v>2321</v>
      </c>
      <c r="F24" s="41">
        <f>0.05*B24</f>
        <v>1160.5</v>
      </c>
      <c r="G24" s="42">
        <f t="shared" si="0"/>
        <v>23210</v>
      </c>
      <c r="H24" s="40"/>
      <c r="I24" s="40"/>
      <c r="J24" s="40"/>
      <c r="K24" s="40"/>
    </row>
    <row r="25" spans="1:11" x14ac:dyDescent="0.2">
      <c r="A25" s="17" t="s">
        <v>7</v>
      </c>
      <c r="B25" s="41">
        <v>46574</v>
      </c>
      <c r="C25" s="42">
        <f>+C19/$B$19*$B$25</f>
        <v>39177.887835170179</v>
      </c>
      <c r="D25" s="42">
        <f>+D19/$B$19*$B$25</f>
        <v>1617.0404832997708</v>
      </c>
      <c r="E25" s="42">
        <f>+E19/$B$19*$B$25</f>
        <v>3003.075183271003</v>
      </c>
      <c r="F25" s="42">
        <f>+F19/$B$19*$B$25</f>
        <v>2775.9964982590495</v>
      </c>
      <c r="G25" s="42">
        <f t="shared" si="0"/>
        <v>46574</v>
      </c>
      <c r="H25" s="40"/>
      <c r="I25" s="40"/>
      <c r="J25" s="40"/>
      <c r="K25" s="40"/>
    </row>
    <row r="26" spans="1:11" x14ac:dyDescent="0.2">
      <c r="A26" s="17" t="s">
        <v>11</v>
      </c>
      <c r="B26" s="39">
        <f t="shared" ref="B26:G26" si="1">+SUM(B19:B25)</f>
        <v>491266</v>
      </c>
      <c r="C26" s="39">
        <f t="shared" si="1"/>
        <v>332860.46950112592</v>
      </c>
      <c r="D26" s="39">
        <f t="shared" si="1"/>
        <v>99125.247586973128</v>
      </c>
      <c r="E26" s="39">
        <f t="shared" si="1"/>
        <v>33785.531232950088</v>
      </c>
      <c r="F26" s="39">
        <f t="shared" si="1"/>
        <v>25494.751678950866</v>
      </c>
      <c r="G26" s="39">
        <f t="shared" si="1"/>
        <v>491266</v>
      </c>
      <c r="H26" s="40"/>
      <c r="I26" s="40"/>
      <c r="J26" s="40"/>
      <c r="K26" s="40"/>
    </row>
    <row r="27" spans="1:11" x14ac:dyDescent="0.2">
      <c r="B27" s="42"/>
      <c r="C27" s="42"/>
      <c r="D27" s="42"/>
      <c r="E27" s="42"/>
      <c r="F27" s="42"/>
      <c r="G27" s="42"/>
      <c r="H27" s="40"/>
      <c r="I27" s="40"/>
      <c r="J27" s="40"/>
      <c r="K27" s="40"/>
    </row>
    <row r="28" spans="1:11" x14ac:dyDescent="0.2">
      <c r="A28" s="17" t="s">
        <v>8</v>
      </c>
      <c r="B28" s="38">
        <v>88345</v>
      </c>
      <c r="C28" s="39">
        <f>+C19/$B$19*$B$28</f>
        <v>74315.508670032839</v>
      </c>
      <c r="D28" s="39">
        <f>+D19/$B$19*$B$28</f>
        <v>3067.3217137698771</v>
      </c>
      <c r="E28" s="39">
        <f>+E19/$B$19*$B$28</f>
        <v>5696.4546112869148</v>
      </c>
      <c r="F28" s="39">
        <f>+F19/$B$19*$B$28</f>
        <v>5265.715004910373</v>
      </c>
      <c r="G28" s="39">
        <f>+SUM(C28:F28)</f>
        <v>88345</v>
      </c>
      <c r="H28" s="40"/>
      <c r="I28" s="40"/>
      <c r="J28" s="40"/>
      <c r="K28" s="40"/>
    </row>
    <row r="29" spans="1:11" x14ac:dyDescent="0.2">
      <c r="A29" s="17" t="s">
        <v>2</v>
      </c>
      <c r="B29" s="39">
        <f t="shared" ref="B29:G29" si="2">+B26+B28</f>
        <v>579611</v>
      </c>
      <c r="C29" s="39">
        <f t="shared" si="2"/>
        <v>407175.97817115876</v>
      </c>
      <c r="D29" s="39">
        <f t="shared" si="2"/>
        <v>102192.56930074301</v>
      </c>
      <c r="E29" s="39">
        <f t="shared" si="2"/>
        <v>39481.985844237002</v>
      </c>
      <c r="F29" s="39">
        <f t="shared" si="2"/>
        <v>30760.466683861239</v>
      </c>
      <c r="G29" s="39">
        <f t="shared" si="2"/>
        <v>579611</v>
      </c>
      <c r="H29" s="40"/>
      <c r="I29" s="40"/>
      <c r="J29" s="40"/>
      <c r="K29" s="40"/>
    </row>
    <row r="30" spans="1:11" x14ac:dyDescent="0.2">
      <c r="B30" s="40"/>
      <c r="C30" s="40"/>
      <c r="D30" s="40"/>
      <c r="E30" s="40"/>
      <c r="F30" s="40"/>
      <c r="G30" s="40"/>
      <c r="H30" s="40"/>
      <c r="I30" s="40"/>
      <c r="J30" s="40"/>
      <c r="K30" s="40"/>
    </row>
    <row r="31" spans="1:11" x14ac:dyDescent="0.2">
      <c r="B31" s="40"/>
      <c r="C31" s="40"/>
      <c r="D31" s="40"/>
      <c r="E31" s="40"/>
      <c r="F31" s="40"/>
      <c r="G31" s="40"/>
      <c r="H31" s="40"/>
      <c r="I31" s="40"/>
      <c r="J31" s="40"/>
      <c r="K31" s="40"/>
    </row>
    <row r="33" spans="1:10" ht="18" x14ac:dyDescent="0.25">
      <c r="A33" s="20" t="s">
        <v>78</v>
      </c>
    </row>
    <row r="34" spans="1:10" x14ac:dyDescent="0.2">
      <c r="B34" s="22" t="s">
        <v>68</v>
      </c>
      <c r="C34" s="23"/>
      <c r="D34" s="23"/>
      <c r="E34" s="23"/>
      <c r="F34" s="23"/>
      <c r="G34" s="23"/>
      <c r="H34" s="23"/>
      <c r="I34" s="23"/>
      <c r="J34" s="23"/>
    </row>
    <row r="35" spans="1:10" x14ac:dyDescent="0.2">
      <c r="B35" s="22" t="s">
        <v>94</v>
      </c>
      <c r="C35" s="23"/>
      <c r="D35" s="23"/>
      <c r="E35" s="43"/>
      <c r="F35" s="23"/>
      <c r="G35" s="23"/>
      <c r="H35" s="23"/>
      <c r="I35" s="23"/>
      <c r="J35" s="23"/>
    </row>
    <row r="36" spans="1:10" x14ac:dyDescent="0.2">
      <c r="B36" s="22" t="s">
        <v>142</v>
      </c>
      <c r="C36" s="23"/>
      <c r="D36" s="23"/>
      <c r="E36" s="43"/>
      <c r="F36" s="23"/>
      <c r="G36" s="23"/>
      <c r="H36" s="23"/>
      <c r="I36" s="23"/>
      <c r="J36" s="23"/>
    </row>
    <row r="37" spans="1:10" x14ac:dyDescent="0.2">
      <c r="B37" s="28"/>
      <c r="E37" s="34"/>
    </row>
    <row r="38" spans="1:10" x14ac:dyDescent="0.2">
      <c r="B38" s="28"/>
      <c r="E38" s="34"/>
    </row>
    <row r="39" spans="1:10" ht="18" x14ac:dyDescent="0.25">
      <c r="A39" s="20" t="s">
        <v>80</v>
      </c>
      <c r="B39" s="44"/>
      <c r="E39" s="34"/>
    </row>
    <row r="40" spans="1:10" ht="18" x14ac:dyDescent="0.25">
      <c r="A40" s="20"/>
      <c r="B40" s="44"/>
      <c r="E40" s="34"/>
    </row>
    <row r="41" spans="1:10" ht="18" x14ac:dyDescent="0.25">
      <c r="A41" s="20"/>
      <c r="B41" s="44"/>
      <c r="E41" s="34"/>
    </row>
    <row r="42" spans="1:10" x14ac:dyDescent="0.2">
      <c r="B42" s="28"/>
      <c r="E42" s="34"/>
    </row>
    <row r="43" spans="1:10" ht="18" x14ac:dyDescent="0.25">
      <c r="A43" s="20" t="s">
        <v>79</v>
      </c>
      <c r="B43" s="28"/>
      <c r="E43" s="34"/>
    </row>
    <row r="44" spans="1:10" x14ac:dyDescent="0.2">
      <c r="A44" s="45"/>
      <c r="B44" s="22" t="s">
        <v>81</v>
      </c>
      <c r="C44" s="23"/>
      <c r="D44" s="23"/>
      <c r="E44" s="43"/>
      <c r="F44" s="23"/>
      <c r="G44" s="23"/>
      <c r="H44" s="23"/>
      <c r="I44" s="23"/>
    </row>
    <row r="45" spans="1:10" x14ac:dyDescent="0.2">
      <c r="B45" s="22" t="s">
        <v>82</v>
      </c>
      <c r="C45" s="23"/>
      <c r="D45" s="23"/>
      <c r="E45" s="43"/>
      <c r="F45" s="23"/>
      <c r="G45" s="23"/>
      <c r="H45" s="23"/>
      <c r="I45" s="23"/>
    </row>
    <row r="46" spans="1:10" x14ac:dyDescent="0.2">
      <c r="B46" s="28"/>
      <c r="E46" s="34"/>
    </row>
    <row r="47" spans="1:10" x14ac:dyDescent="0.2">
      <c r="B47" s="44"/>
      <c r="E47" s="34"/>
      <c r="F47" s="31" t="s">
        <v>70</v>
      </c>
      <c r="G47" s="47" t="s">
        <v>74</v>
      </c>
    </row>
    <row r="48" spans="1:10" x14ac:dyDescent="0.2">
      <c r="B48" s="44"/>
      <c r="E48" s="34"/>
      <c r="F48" s="77" t="s">
        <v>71</v>
      </c>
      <c r="G48" s="49" t="s">
        <v>75</v>
      </c>
    </row>
    <row r="49" spans="1:11" x14ac:dyDescent="0.2">
      <c r="E49" s="31" t="s">
        <v>30</v>
      </c>
      <c r="F49" s="78" t="s">
        <v>72</v>
      </c>
      <c r="G49" s="52" t="s">
        <v>76</v>
      </c>
      <c r="H49" s="31" t="s">
        <v>43</v>
      </c>
      <c r="I49" s="34"/>
      <c r="J49" s="31" t="s">
        <v>46</v>
      </c>
    </row>
    <row r="50" spans="1:11" x14ac:dyDescent="0.2">
      <c r="A50" s="33" t="s">
        <v>1</v>
      </c>
      <c r="B50" s="33" t="s">
        <v>0</v>
      </c>
      <c r="C50" s="33" t="s">
        <v>28</v>
      </c>
      <c r="D50" s="30" t="s">
        <v>20</v>
      </c>
      <c r="E50" s="35" t="s">
        <v>29</v>
      </c>
      <c r="F50" s="79" t="s">
        <v>73</v>
      </c>
      <c r="G50" s="56" t="s">
        <v>77</v>
      </c>
      <c r="H50" s="35" t="s">
        <v>44</v>
      </c>
      <c r="I50" s="53" t="s">
        <v>45</v>
      </c>
      <c r="J50" s="35" t="s">
        <v>47</v>
      </c>
    </row>
    <row r="51" spans="1:11" x14ac:dyDescent="0.2">
      <c r="A51" s="57" t="s">
        <v>23</v>
      </c>
      <c r="B51" s="36">
        <v>11976</v>
      </c>
      <c r="C51" s="58">
        <f>+'RVU with GPCI Applied'!F14</f>
        <v>4.5119199999999999</v>
      </c>
      <c r="D51" s="59">
        <v>11</v>
      </c>
      <c r="E51" s="58">
        <f t="shared" ref="E51:E77" si="3">+D51*C51</f>
        <v>49.631119999999996</v>
      </c>
      <c r="F51" s="66">
        <f t="shared" ref="F51:F83" si="4">+$C$29/+$E$84</f>
        <v>33.337203704091785</v>
      </c>
      <c r="G51" s="67">
        <f>+F51*C51</f>
        <v>150.4147961365658</v>
      </c>
      <c r="H51" s="68">
        <v>85</v>
      </c>
      <c r="I51" s="69">
        <f>+H51-G51</f>
        <v>-65.414796136565798</v>
      </c>
      <c r="J51" s="70">
        <f>+I51/G51</f>
        <v>-0.43489601965204194</v>
      </c>
    </row>
    <row r="52" spans="1:11" x14ac:dyDescent="0.2">
      <c r="A52" s="57" t="s">
        <v>24</v>
      </c>
      <c r="B52" s="36">
        <v>11981</v>
      </c>
      <c r="C52" s="58">
        <f>+'RVU with GPCI Applied'!F15</f>
        <v>3.1606800000000002</v>
      </c>
      <c r="D52" s="59">
        <v>15</v>
      </c>
      <c r="E52" s="58">
        <f t="shared" si="3"/>
        <v>47.410200000000003</v>
      </c>
      <c r="F52" s="66">
        <f t="shared" si="4"/>
        <v>33.337203704091785</v>
      </c>
      <c r="G52" s="67">
        <f t="shared" ref="G52:G78" si="5">+F52*C52</f>
        <v>105.36823300344882</v>
      </c>
      <c r="H52" s="68">
        <v>70</v>
      </c>
      <c r="I52" s="69">
        <f t="shared" ref="I52:I78" si="6">+H52-G52</f>
        <v>-35.368233003448822</v>
      </c>
      <c r="J52" s="70">
        <f t="shared" ref="J52:J77" si="7">+I52/G52</f>
        <v>-0.33566315003394981</v>
      </c>
    </row>
    <row r="53" spans="1:11" x14ac:dyDescent="0.2">
      <c r="A53" s="57" t="s">
        <v>54</v>
      </c>
      <c r="B53" s="36">
        <v>11982</v>
      </c>
      <c r="C53" s="58">
        <f>+'RVU with GPCI Applied'!F16</f>
        <v>3.4548000000000001</v>
      </c>
      <c r="D53" s="59">
        <v>10</v>
      </c>
      <c r="E53" s="58">
        <f t="shared" si="3"/>
        <v>34.548000000000002</v>
      </c>
      <c r="F53" s="66">
        <f t="shared" si="4"/>
        <v>33.337203704091785</v>
      </c>
      <c r="G53" s="67">
        <f t="shared" si="5"/>
        <v>115.1733713568963</v>
      </c>
      <c r="H53" s="68">
        <v>90</v>
      </c>
      <c r="I53" s="69">
        <f t="shared" si="6"/>
        <v>-25.173371356896297</v>
      </c>
      <c r="J53" s="70">
        <f t="shared" si="7"/>
        <v>-0.21856937120378023</v>
      </c>
    </row>
    <row r="54" spans="1:11" x14ac:dyDescent="0.2">
      <c r="A54" s="57" t="s">
        <v>55</v>
      </c>
      <c r="B54" s="36">
        <v>11983</v>
      </c>
      <c r="C54" s="58">
        <f>+'RVU with GPCI Applied'!F17</f>
        <v>4.4718499999999999</v>
      </c>
      <c r="D54" s="59">
        <v>6</v>
      </c>
      <c r="E54" s="58">
        <f t="shared" si="3"/>
        <v>26.831099999999999</v>
      </c>
      <c r="F54" s="66">
        <f t="shared" si="4"/>
        <v>33.337203704091785</v>
      </c>
      <c r="G54" s="67">
        <f t="shared" si="5"/>
        <v>149.07897438414284</v>
      </c>
      <c r="H54" s="68">
        <v>130</v>
      </c>
      <c r="I54" s="69">
        <f t="shared" si="6"/>
        <v>-19.078974384142839</v>
      </c>
      <c r="J54" s="70">
        <f t="shared" si="7"/>
        <v>-0.12797897532472038</v>
      </c>
    </row>
    <row r="55" spans="1:11" x14ac:dyDescent="0.2">
      <c r="A55" s="57" t="s">
        <v>56</v>
      </c>
      <c r="B55" s="36">
        <v>55250</v>
      </c>
      <c r="C55" s="58">
        <f>+'RVU with GPCI Applied'!F18</f>
        <v>10.219950000000001</v>
      </c>
      <c r="D55" s="59">
        <v>6</v>
      </c>
      <c r="E55" s="58">
        <f t="shared" si="3"/>
        <v>61.319700000000005</v>
      </c>
      <c r="F55" s="66">
        <f t="shared" si="4"/>
        <v>33.337203704091785</v>
      </c>
      <c r="G55" s="67">
        <f t="shared" si="5"/>
        <v>340.70455499563286</v>
      </c>
      <c r="H55" s="68">
        <v>225</v>
      </c>
      <c r="I55" s="69">
        <f t="shared" si="6"/>
        <v>-115.70455499563286</v>
      </c>
      <c r="J55" s="70">
        <f t="shared" si="7"/>
        <v>-0.33960378075108494</v>
      </c>
    </row>
    <row r="56" spans="1:11" x14ac:dyDescent="0.2">
      <c r="A56" s="57" t="s">
        <v>57</v>
      </c>
      <c r="B56" s="36">
        <v>57170</v>
      </c>
      <c r="C56" s="58">
        <f>+'RVU with GPCI Applied'!F19</f>
        <v>2.4201099999999998</v>
      </c>
      <c r="D56" s="59">
        <v>35</v>
      </c>
      <c r="E56" s="58">
        <f t="shared" si="3"/>
        <v>84.703849999999989</v>
      </c>
      <c r="F56" s="66">
        <f t="shared" si="4"/>
        <v>33.337203704091785</v>
      </c>
      <c r="G56" s="67">
        <f t="shared" si="5"/>
        <v>80.679700056309557</v>
      </c>
      <c r="H56" s="68">
        <v>35</v>
      </c>
      <c r="I56" s="69">
        <f t="shared" si="6"/>
        <v>-45.679700056309557</v>
      </c>
      <c r="J56" s="70">
        <f t="shared" si="7"/>
        <v>-0.56618579425094395</v>
      </c>
    </row>
    <row r="57" spans="1:11" x14ac:dyDescent="0.2">
      <c r="A57" s="57" t="s">
        <v>25</v>
      </c>
      <c r="B57" s="36">
        <v>58300</v>
      </c>
      <c r="C57" s="58">
        <f>+'RVU with GPCI Applied'!F20</f>
        <v>3.2948700000000004</v>
      </c>
      <c r="D57" s="59">
        <v>8</v>
      </c>
      <c r="E57" s="58">
        <f t="shared" si="3"/>
        <v>26.358960000000003</v>
      </c>
      <c r="F57" s="66">
        <f t="shared" si="4"/>
        <v>33.337203704091785</v>
      </c>
      <c r="G57" s="67">
        <f t="shared" si="5"/>
        <v>109.84175236850091</v>
      </c>
      <c r="H57" s="68">
        <v>40</v>
      </c>
      <c r="I57" s="69">
        <f t="shared" si="6"/>
        <v>-69.841752368500906</v>
      </c>
      <c r="J57" s="70">
        <f t="shared" si="7"/>
        <v>-0.63583975002686943</v>
      </c>
    </row>
    <row r="58" spans="1:11" x14ac:dyDescent="0.2">
      <c r="A58" s="57" t="s">
        <v>26</v>
      </c>
      <c r="B58" s="36">
        <v>58301</v>
      </c>
      <c r="C58" s="58">
        <f>+'RVU with GPCI Applied'!F21</f>
        <v>3.4093900000000001</v>
      </c>
      <c r="D58" s="59">
        <v>19</v>
      </c>
      <c r="E58" s="58">
        <f t="shared" si="3"/>
        <v>64.778410000000008</v>
      </c>
      <c r="F58" s="66">
        <f t="shared" si="4"/>
        <v>33.337203704091785</v>
      </c>
      <c r="G58" s="67">
        <f t="shared" si="5"/>
        <v>113.65952893669349</v>
      </c>
      <c r="H58" s="68">
        <v>55</v>
      </c>
      <c r="I58" s="69">
        <f t="shared" si="6"/>
        <v>-58.659528936693491</v>
      </c>
      <c r="J58" s="70">
        <f t="shared" si="7"/>
        <v>-0.51609864553781404</v>
      </c>
    </row>
    <row r="59" spans="1:11" x14ac:dyDescent="0.2">
      <c r="A59" s="57" t="s">
        <v>27</v>
      </c>
      <c r="B59" s="36">
        <v>96372</v>
      </c>
      <c r="C59" s="58">
        <f>+'RVU with GPCI Applied'!F22</f>
        <v>0.43418999999999996</v>
      </c>
      <c r="D59" s="59">
        <v>2174</v>
      </c>
      <c r="E59" s="58">
        <f t="shared" si="3"/>
        <v>943.92905999999994</v>
      </c>
      <c r="F59" s="66">
        <f t="shared" si="4"/>
        <v>33.337203704091785</v>
      </c>
      <c r="G59" s="67">
        <f t="shared" si="5"/>
        <v>14.474680476279611</v>
      </c>
      <c r="H59" s="68">
        <v>15</v>
      </c>
      <c r="I59" s="69">
        <f t="shared" si="6"/>
        <v>0.52531952372038937</v>
      </c>
      <c r="J59" s="70">
        <f t="shared" si="7"/>
        <v>3.6292305352180795E-2</v>
      </c>
    </row>
    <row r="60" spans="1:11" x14ac:dyDescent="0.2">
      <c r="A60" s="57" t="s">
        <v>85</v>
      </c>
      <c r="B60" s="36">
        <v>99202</v>
      </c>
      <c r="C60" s="58">
        <f>+'RVU with GPCI Applied'!F23</f>
        <v>2.1968099999999997</v>
      </c>
      <c r="D60" s="59">
        <v>74</v>
      </c>
      <c r="E60" s="58">
        <f t="shared" si="3"/>
        <v>162.56393999999997</v>
      </c>
      <c r="F60" s="66">
        <f t="shared" si="4"/>
        <v>33.337203704091785</v>
      </c>
      <c r="G60" s="67">
        <f t="shared" si="5"/>
        <v>73.23550246918586</v>
      </c>
      <c r="H60" s="68">
        <v>50</v>
      </c>
      <c r="I60" s="69">
        <f t="shared" si="6"/>
        <v>-23.23550246918586</v>
      </c>
      <c r="J60" s="70">
        <f t="shared" si="7"/>
        <v>-0.31727101864238993</v>
      </c>
    </row>
    <row r="61" spans="1:11" x14ac:dyDescent="0.2">
      <c r="A61" s="57" t="s">
        <v>86</v>
      </c>
      <c r="B61" s="36">
        <v>99203</v>
      </c>
      <c r="C61" s="58">
        <f>+'RVU with GPCI Applied'!F24</f>
        <v>3.4671400000000001</v>
      </c>
      <c r="D61" s="59">
        <v>16</v>
      </c>
      <c r="E61" s="58">
        <f t="shared" si="3"/>
        <v>55.474240000000002</v>
      </c>
      <c r="F61" s="66">
        <f t="shared" si="4"/>
        <v>33.337203704091785</v>
      </c>
      <c r="G61" s="67">
        <f t="shared" si="5"/>
        <v>115.5847524506048</v>
      </c>
      <c r="H61" s="68">
        <v>70</v>
      </c>
      <c r="I61" s="69">
        <f t="shared" si="6"/>
        <v>-45.584752450604796</v>
      </c>
      <c r="J61" s="70">
        <f t="shared" si="7"/>
        <v>-0.39438378751631159</v>
      </c>
    </row>
    <row r="62" spans="1:11" x14ac:dyDescent="0.2">
      <c r="A62" s="57" t="s">
        <v>87</v>
      </c>
      <c r="B62" s="36">
        <v>99204</v>
      </c>
      <c r="C62" s="58">
        <f>+'RVU with GPCI Applied'!F25</f>
        <v>5.1991799999999992</v>
      </c>
      <c r="D62" s="59">
        <v>1</v>
      </c>
      <c r="E62" s="58">
        <f t="shared" si="3"/>
        <v>5.1991799999999992</v>
      </c>
      <c r="F62" s="66">
        <f t="shared" si="4"/>
        <v>33.337203704091785</v>
      </c>
      <c r="G62" s="67">
        <f t="shared" si="5"/>
        <v>173.32612275423989</v>
      </c>
      <c r="H62" s="68">
        <v>85</v>
      </c>
      <c r="I62" s="69">
        <f t="shared" si="6"/>
        <v>-88.32612275423989</v>
      </c>
      <c r="J62" s="70">
        <f t="shared" si="7"/>
        <v>-0.509594984014487</v>
      </c>
    </row>
    <row r="63" spans="1:11" x14ac:dyDescent="0.2">
      <c r="A63" s="57" t="s">
        <v>88</v>
      </c>
      <c r="B63" s="36">
        <v>99205</v>
      </c>
      <c r="C63" s="58">
        <f>+'RVU with GPCI Applied'!F26</f>
        <v>6.8849999999999998</v>
      </c>
      <c r="D63" s="59">
        <v>1</v>
      </c>
      <c r="E63" s="58">
        <f t="shared" si="3"/>
        <v>6.8849999999999998</v>
      </c>
      <c r="F63" s="66">
        <f t="shared" si="4"/>
        <v>33.337203704091785</v>
      </c>
      <c r="G63" s="67">
        <f t="shared" si="5"/>
        <v>229.52664750267192</v>
      </c>
      <c r="H63" s="68">
        <v>125</v>
      </c>
      <c r="I63" s="69">
        <f t="shared" si="6"/>
        <v>-104.52664750267192</v>
      </c>
      <c r="J63" s="70">
        <f t="shared" si="7"/>
        <v>-0.45540092464189863</v>
      </c>
    </row>
    <row r="64" spans="1:11" x14ac:dyDescent="0.2">
      <c r="A64" s="57" t="s">
        <v>89</v>
      </c>
      <c r="B64" s="36">
        <v>99211</v>
      </c>
      <c r="C64" s="58">
        <f>+'RVU with GPCI Applied'!F27</f>
        <v>0.70057999999999998</v>
      </c>
      <c r="D64" s="59">
        <v>559</v>
      </c>
      <c r="E64" s="58">
        <f t="shared" si="3"/>
        <v>391.62421999999998</v>
      </c>
      <c r="F64" s="66">
        <f t="shared" si="4"/>
        <v>33.337203704091785</v>
      </c>
      <c r="G64" s="67">
        <f t="shared" si="5"/>
        <v>23.355378171012621</v>
      </c>
      <c r="H64" s="68">
        <v>20</v>
      </c>
      <c r="I64" s="69">
        <f t="shared" si="6"/>
        <v>-3.3553781710126209</v>
      </c>
      <c r="J64" s="70">
        <f t="shared" si="7"/>
        <v>-0.14366618885140242</v>
      </c>
      <c r="K64" s="40"/>
    </row>
    <row r="65" spans="1:11" x14ac:dyDescent="0.2">
      <c r="A65" s="57" t="s">
        <v>90</v>
      </c>
      <c r="B65" s="36">
        <v>99212</v>
      </c>
      <c r="C65" s="58">
        <f>+'RVU with GPCI Applied'!F28</f>
        <v>1.7246999999999999</v>
      </c>
      <c r="D65" s="59">
        <v>1056</v>
      </c>
      <c r="E65" s="58">
        <f t="shared" si="3"/>
        <v>1821.2831999999999</v>
      </c>
      <c r="F65" s="66">
        <f t="shared" si="4"/>
        <v>33.337203704091785</v>
      </c>
      <c r="G65" s="67">
        <f t="shared" si="5"/>
        <v>57.496675228447096</v>
      </c>
      <c r="H65" s="68">
        <v>30</v>
      </c>
      <c r="I65" s="69">
        <f t="shared" si="6"/>
        <v>-27.496675228447096</v>
      </c>
      <c r="J65" s="70">
        <f t="shared" si="7"/>
        <v>-0.4782306997612763</v>
      </c>
      <c r="K65" s="40"/>
    </row>
    <row r="66" spans="1:11" x14ac:dyDescent="0.2">
      <c r="A66" s="57" t="s">
        <v>91</v>
      </c>
      <c r="B66" s="36">
        <v>99213</v>
      </c>
      <c r="C66" s="58">
        <f>+'RVU with GPCI Applied'!F29</f>
        <v>2.8068</v>
      </c>
      <c r="D66" s="59">
        <v>28</v>
      </c>
      <c r="E66" s="58">
        <f t="shared" si="3"/>
        <v>78.590400000000002</v>
      </c>
      <c r="F66" s="66">
        <f t="shared" si="4"/>
        <v>33.337203704091785</v>
      </c>
      <c r="G66" s="67">
        <f t="shared" si="5"/>
        <v>93.570863356644821</v>
      </c>
      <c r="H66" s="68">
        <v>70</v>
      </c>
      <c r="I66" s="69">
        <f t="shared" si="6"/>
        <v>-23.570863356644821</v>
      </c>
      <c r="J66" s="70">
        <f t="shared" si="7"/>
        <v>-0.25190387809936743</v>
      </c>
      <c r="K66" s="40"/>
    </row>
    <row r="67" spans="1:11" x14ac:dyDescent="0.2">
      <c r="A67" s="57" t="s">
        <v>92</v>
      </c>
      <c r="B67" s="36">
        <v>99214</v>
      </c>
      <c r="C67" s="58">
        <f>+'RVU with GPCI Applied'!F30</f>
        <v>3.9582599999999992</v>
      </c>
      <c r="D67" s="59">
        <v>1</v>
      </c>
      <c r="E67" s="58">
        <f t="shared" si="3"/>
        <v>3.9582599999999992</v>
      </c>
      <c r="F67" s="66">
        <f t="shared" si="4"/>
        <v>33.337203704091785</v>
      </c>
      <c r="G67" s="67">
        <f t="shared" si="5"/>
        <v>131.95731993375833</v>
      </c>
      <c r="H67" s="68">
        <v>85</v>
      </c>
      <c r="I67" s="69">
        <f t="shared" si="6"/>
        <v>-46.957319933758328</v>
      </c>
      <c r="J67" s="70">
        <f t="shared" si="7"/>
        <v>-0.35585233132448113</v>
      </c>
      <c r="K67" s="40"/>
    </row>
    <row r="68" spans="1:11" x14ac:dyDescent="0.2">
      <c r="A68" s="57" t="s">
        <v>93</v>
      </c>
      <c r="B68" s="36">
        <v>99215</v>
      </c>
      <c r="C68" s="58">
        <f>+'RVU with GPCI Applied'!F31</f>
        <v>5.555299999999999</v>
      </c>
      <c r="D68" s="59">
        <v>1</v>
      </c>
      <c r="E68" s="58">
        <f t="shared" si="3"/>
        <v>5.555299999999999</v>
      </c>
      <c r="F68" s="66">
        <f t="shared" si="4"/>
        <v>33.337203704091785</v>
      </c>
      <c r="G68" s="67">
        <f t="shared" si="5"/>
        <v>185.19816773734107</v>
      </c>
      <c r="H68" s="68">
        <v>95</v>
      </c>
      <c r="I68" s="69">
        <f t="shared" si="6"/>
        <v>-90.198167737341066</v>
      </c>
      <c r="J68" s="70">
        <f t="shared" si="7"/>
        <v>-0.48703596174485597</v>
      </c>
      <c r="K68" s="40"/>
    </row>
    <row r="69" spans="1:11" x14ac:dyDescent="0.2">
      <c r="A69" s="57" t="s">
        <v>58</v>
      </c>
      <c r="B69" s="36">
        <v>99383</v>
      </c>
      <c r="C69" s="58">
        <f>+'RVU with GPCI Applied'!F32</f>
        <v>3.6221199999999998</v>
      </c>
      <c r="D69" s="59">
        <v>1</v>
      </c>
      <c r="E69" s="58">
        <f t="shared" si="3"/>
        <v>3.6221199999999998</v>
      </c>
      <c r="F69" s="66">
        <f t="shared" si="4"/>
        <v>33.337203704091785</v>
      </c>
      <c r="G69" s="67">
        <f t="shared" si="5"/>
        <v>120.75135228066493</v>
      </c>
      <c r="H69" s="68">
        <v>100</v>
      </c>
      <c r="I69" s="69">
        <f t="shared" si="6"/>
        <v>-20.751352280664932</v>
      </c>
      <c r="J69" s="70">
        <f t="shared" si="7"/>
        <v>-0.17185192454352083</v>
      </c>
      <c r="K69" s="40"/>
    </row>
    <row r="70" spans="1:11" x14ac:dyDescent="0.2">
      <c r="A70" s="57" t="s">
        <v>59</v>
      </c>
      <c r="B70" s="36">
        <v>99384</v>
      </c>
      <c r="C70" s="58">
        <f>+'RVU with GPCI Applied'!F33</f>
        <v>4.0830199999999994</v>
      </c>
      <c r="D70" s="59">
        <v>56</v>
      </c>
      <c r="E70" s="58">
        <f t="shared" si="3"/>
        <v>228.64911999999998</v>
      </c>
      <c r="F70" s="66">
        <f t="shared" si="4"/>
        <v>33.337203704091785</v>
      </c>
      <c r="G70" s="67">
        <f t="shared" si="5"/>
        <v>136.11646946788082</v>
      </c>
      <c r="H70" s="68">
        <v>100</v>
      </c>
      <c r="I70" s="69">
        <f t="shared" si="6"/>
        <v>-36.116469467880819</v>
      </c>
      <c r="J70" s="70">
        <f t="shared" si="7"/>
        <v>-0.26533504438566974</v>
      </c>
      <c r="K70" s="40"/>
    </row>
    <row r="71" spans="1:11" x14ac:dyDescent="0.2">
      <c r="A71" s="57" t="s">
        <v>60</v>
      </c>
      <c r="B71" s="36">
        <v>99385</v>
      </c>
      <c r="C71" s="58">
        <f>+'RVU with GPCI Applied'!F34</f>
        <v>3.9731999999999998</v>
      </c>
      <c r="D71" s="59">
        <v>265</v>
      </c>
      <c r="E71" s="58">
        <f t="shared" si="3"/>
        <v>1052.8979999999999</v>
      </c>
      <c r="F71" s="66">
        <f t="shared" si="4"/>
        <v>33.337203704091785</v>
      </c>
      <c r="G71" s="67">
        <f t="shared" si="5"/>
        <v>132.45537775709747</v>
      </c>
      <c r="H71" s="68">
        <v>100</v>
      </c>
      <c r="I71" s="69">
        <f t="shared" si="6"/>
        <v>-32.455377757097466</v>
      </c>
      <c r="J71" s="70">
        <f t="shared" si="7"/>
        <v>-0.24502876596385217</v>
      </c>
      <c r="K71" s="40"/>
    </row>
    <row r="72" spans="1:11" x14ac:dyDescent="0.2">
      <c r="A72" s="57" t="s">
        <v>61</v>
      </c>
      <c r="B72" s="36">
        <v>99386</v>
      </c>
      <c r="C72" s="58">
        <f>+'RVU with GPCI Applied'!F35</f>
        <v>4.5765499999999992</v>
      </c>
      <c r="D72" s="59">
        <v>36</v>
      </c>
      <c r="E72" s="58">
        <f t="shared" si="3"/>
        <v>164.75579999999997</v>
      </c>
      <c r="F72" s="66">
        <f t="shared" si="4"/>
        <v>33.337203704091785</v>
      </c>
      <c r="G72" s="67">
        <f t="shared" si="5"/>
        <v>152.56937961196124</v>
      </c>
      <c r="H72" s="68">
        <v>120</v>
      </c>
      <c r="I72" s="69">
        <f t="shared" si="6"/>
        <v>-32.569379611961239</v>
      </c>
      <c r="J72" s="70">
        <f t="shared" si="7"/>
        <v>-0.21347258338991004</v>
      </c>
      <c r="K72" s="40"/>
    </row>
    <row r="73" spans="1:11" x14ac:dyDescent="0.2">
      <c r="A73" s="57" t="s">
        <v>62</v>
      </c>
      <c r="B73" s="36">
        <v>99387</v>
      </c>
      <c r="C73" s="58">
        <f>+'RVU with GPCI Applied'!F36</f>
        <v>4.9712999999999994</v>
      </c>
      <c r="D73" s="59">
        <v>7</v>
      </c>
      <c r="E73" s="58">
        <f t="shared" si="3"/>
        <v>34.799099999999996</v>
      </c>
      <c r="F73" s="66">
        <f t="shared" si="4"/>
        <v>33.337203704091785</v>
      </c>
      <c r="G73" s="67">
        <f t="shared" si="5"/>
        <v>165.72924077415146</v>
      </c>
      <c r="H73" s="68">
        <v>125</v>
      </c>
      <c r="I73" s="69">
        <f t="shared" si="6"/>
        <v>-40.729240774151464</v>
      </c>
      <c r="J73" s="70">
        <f t="shared" si="7"/>
        <v>-0.24575772255938519</v>
      </c>
      <c r="K73" s="40"/>
    </row>
    <row r="74" spans="1:11" x14ac:dyDescent="0.2">
      <c r="A74" s="57" t="s">
        <v>63</v>
      </c>
      <c r="B74" s="36">
        <v>99393</v>
      </c>
      <c r="C74" s="58">
        <f>+'RVU with GPCI Applied'!F37</f>
        <v>3.1702399999999997</v>
      </c>
      <c r="D74" s="59">
        <v>1</v>
      </c>
      <c r="E74" s="58">
        <f t="shared" si="3"/>
        <v>3.1702399999999997</v>
      </c>
      <c r="F74" s="66">
        <f t="shared" si="4"/>
        <v>33.337203704091785</v>
      </c>
      <c r="G74" s="67">
        <f t="shared" si="5"/>
        <v>105.68693667085994</v>
      </c>
      <c r="H74" s="68">
        <v>85</v>
      </c>
      <c r="I74" s="69">
        <f t="shared" si="6"/>
        <v>-20.686936670859936</v>
      </c>
      <c r="J74" s="70">
        <f t="shared" si="7"/>
        <v>-0.19573787757029151</v>
      </c>
      <c r="K74" s="40"/>
    </row>
    <row r="75" spans="1:11" x14ac:dyDescent="0.2">
      <c r="A75" s="57" t="s">
        <v>64</v>
      </c>
      <c r="B75" s="36">
        <v>99394</v>
      </c>
      <c r="C75" s="58">
        <f>+'RVU with GPCI Applied'!F38</f>
        <v>3.4742199999999999</v>
      </c>
      <c r="D75" s="59">
        <v>230</v>
      </c>
      <c r="E75" s="58">
        <f t="shared" si="3"/>
        <v>799.07060000000001</v>
      </c>
      <c r="F75" s="66">
        <f t="shared" si="4"/>
        <v>33.337203704091785</v>
      </c>
      <c r="G75" s="67">
        <f t="shared" si="5"/>
        <v>115.82077985282976</v>
      </c>
      <c r="H75" s="68">
        <v>85</v>
      </c>
      <c r="I75" s="69">
        <f t="shared" si="6"/>
        <v>-30.820779852829759</v>
      </c>
      <c r="J75" s="70">
        <f t="shared" si="7"/>
        <v>-0.26610751448913456</v>
      </c>
      <c r="K75" s="40"/>
    </row>
    <row r="76" spans="1:11" x14ac:dyDescent="0.2">
      <c r="A76" s="57" t="s">
        <v>65</v>
      </c>
      <c r="B76" s="36">
        <v>99395</v>
      </c>
      <c r="C76" s="58">
        <f>+'RVU with GPCI Applied'!F39</f>
        <v>3.5883099999999994</v>
      </c>
      <c r="D76" s="59">
        <v>1544</v>
      </c>
      <c r="E76" s="58">
        <f t="shared" si="3"/>
        <v>5540.3506399999987</v>
      </c>
      <c r="F76" s="66">
        <f t="shared" si="4"/>
        <v>33.337203704091785</v>
      </c>
      <c r="G76" s="67">
        <f t="shared" si="5"/>
        <v>119.62422142342957</v>
      </c>
      <c r="H76" s="68">
        <v>85</v>
      </c>
      <c r="I76" s="69">
        <f t="shared" si="6"/>
        <v>-34.624221423429574</v>
      </c>
      <c r="J76" s="70">
        <f t="shared" si="7"/>
        <v>-0.28944156134459975</v>
      </c>
      <c r="K76" s="40"/>
    </row>
    <row r="77" spans="1:11" x14ac:dyDescent="0.2">
      <c r="A77" s="57" t="s">
        <v>66</v>
      </c>
      <c r="B77" s="36">
        <v>99396</v>
      </c>
      <c r="C77" s="58">
        <f>+'RVU with GPCI Applied'!F40</f>
        <v>3.8150999999999997</v>
      </c>
      <c r="D77" s="59">
        <v>132</v>
      </c>
      <c r="E77" s="58">
        <f t="shared" si="3"/>
        <v>503.59319999999997</v>
      </c>
      <c r="F77" s="66">
        <f t="shared" si="4"/>
        <v>33.337203704091785</v>
      </c>
      <c r="G77" s="67">
        <f t="shared" si="5"/>
        <v>127.18476585148056</v>
      </c>
      <c r="H77" s="68">
        <v>90</v>
      </c>
      <c r="I77" s="69">
        <f t="shared" si="6"/>
        <v>-37.184765851480563</v>
      </c>
      <c r="J77" s="70">
        <f t="shared" si="7"/>
        <v>-0.29236808042641604</v>
      </c>
      <c r="K77" s="40"/>
    </row>
    <row r="78" spans="1:11" x14ac:dyDescent="0.2">
      <c r="A78" s="57" t="s">
        <v>67</v>
      </c>
      <c r="B78" s="36">
        <v>99397</v>
      </c>
      <c r="C78" s="58">
        <f>+'RVU with GPCI Applied'!F41</f>
        <v>4.1027399999999998</v>
      </c>
      <c r="D78" s="59">
        <v>3</v>
      </c>
      <c r="E78" s="58">
        <f>+D78*C78</f>
        <v>12.308219999999999</v>
      </c>
      <c r="F78" s="66">
        <f t="shared" si="4"/>
        <v>33.337203704091785</v>
      </c>
      <c r="G78" s="67">
        <f t="shared" si="5"/>
        <v>136.77387912492551</v>
      </c>
      <c r="H78" s="68">
        <v>100</v>
      </c>
      <c r="I78" s="69">
        <f t="shared" si="6"/>
        <v>-36.773879124925514</v>
      </c>
      <c r="J78" s="70">
        <f>+I78/G78</f>
        <v>-0.26886624376089574</v>
      </c>
      <c r="K78" s="40"/>
    </row>
    <row r="79" spans="1:11" x14ac:dyDescent="0.2">
      <c r="A79" s="57" t="str">
        <f>'RVU with GPCI Applied'!A42</f>
        <v>ADDITIONAL FAMILY PLANNING PROCEDURE CPT CODE NOT LISTED</v>
      </c>
      <c r="B79" s="105" t="str">
        <f>'RVU with GPCI Applied'!B42</f>
        <v>TBD</v>
      </c>
      <c r="C79" s="58">
        <f>+'RVU with GPCI Applied'!F42</f>
        <v>0</v>
      </c>
      <c r="D79" s="101"/>
      <c r="E79" s="58">
        <f t="shared" ref="E79:E83" si="8">+D79*C79</f>
        <v>0</v>
      </c>
      <c r="F79" s="66">
        <f t="shared" si="4"/>
        <v>33.337203704091785</v>
      </c>
      <c r="G79" s="102">
        <f t="shared" ref="G79:G83" si="9">+F79*C79</f>
        <v>0</v>
      </c>
      <c r="H79" s="68"/>
      <c r="I79" s="69">
        <f t="shared" ref="I79:I83" si="10">+H79-G79</f>
        <v>0</v>
      </c>
      <c r="J79" s="70" t="e">
        <f t="shared" ref="J79:J83" si="11">+I79/G79</f>
        <v>#DIV/0!</v>
      </c>
      <c r="K79" s="40"/>
    </row>
    <row r="80" spans="1:11" x14ac:dyDescent="0.2">
      <c r="A80" s="57" t="str">
        <f>'RVU with GPCI Applied'!A43</f>
        <v>ADDITIONAL FAMILY PLANNING PROCEDURE CPT CODE NOT LISTED</v>
      </c>
      <c r="B80" s="105" t="str">
        <f>'RVU with GPCI Applied'!B43</f>
        <v>TBD</v>
      </c>
      <c r="C80" s="58">
        <f>+'RVU with GPCI Applied'!F43</f>
        <v>0</v>
      </c>
      <c r="D80" s="101"/>
      <c r="E80" s="58">
        <f t="shared" si="8"/>
        <v>0</v>
      </c>
      <c r="F80" s="66">
        <f t="shared" si="4"/>
        <v>33.337203704091785</v>
      </c>
      <c r="G80" s="102">
        <f t="shared" si="9"/>
        <v>0</v>
      </c>
      <c r="H80" s="68"/>
      <c r="I80" s="69">
        <f t="shared" si="10"/>
        <v>0</v>
      </c>
      <c r="J80" s="70" t="e">
        <f t="shared" si="11"/>
        <v>#DIV/0!</v>
      </c>
      <c r="K80" s="40"/>
    </row>
    <row r="81" spans="1:11" x14ac:dyDescent="0.2">
      <c r="A81" s="57" t="str">
        <f>'RVU with GPCI Applied'!A44</f>
        <v>ADDITIONAL FAMILY PLANNING PROCEDURE CPT CODE NOT LISTED</v>
      </c>
      <c r="B81" s="105" t="str">
        <f>'RVU with GPCI Applied'!B44</f>
        <v>TBD</v>
      </c>
      <c r="C81" s="58">
        <f>+'RVU with GPCI Applied'!F44</f>
        <v>0</v>
      </c>
      <c r="D81" s="101"/>
      <c r="E81" s="58">
        <f t="shared" si="8"/>
        <v>0</v>
      </c>
      <c r="F81" s="66">
        <f t="shared" si="4"/>
        <v>33.337203704091785</v>
      </c>
      <c r="G81" s="102">
        <f t="shared" si="9"/>
        <v>0</v>
      </c>
      <c r="H81" s="68"/>
      <c r="I81" s="69">
        <f t="shared" si="10"/>
        <v>0</v>
      </c>
      <c r="J81" s="70" t="e">
        <f t="shared" si="11"/>
        <v>#DIV/0!</v>
      </c>
      <c r="K81" s="40"/>
    </row>
    <row r="82" spans="1:11" x14ac:dyDescent="0.2">
      <c r="A82" s="57" t="str">
        <f>'RVU with GPCI Applied'!A45</f>
        <v>ADDITIONAL FAMILY PLANNING PROCEDURE CPT CODE NOT LISTED</v>
      </c>
      <c r="B82" s="105" t="str">
        <f>'RVU with GPCI Applied'!B45</f>
        <v>TBD</v>
      </c>
      <c r="C82" s="58">
        <f>+'RVU with GPCI Applied'!F45</f>
        <v>0</v>
      </c>
      <c r="D82" s="101"/>
      <c r="E82" s="58">
        <f t="shared" si="8"/>
        <v>0</v>
      </c>
      <c r="F82" s="66">
        <f t="shared" si="4"/>
        <v>33.337203704091785</v>
      </c>
      <c r="G82" s="102">
        <f t="shared" si="9"/>
        <v>0</v>
      </c>
      <c r="H82" s="68"/>
      <c r="I82" s="69">
        <f t="shared" si="10"/>
        <v>0</v>
      </c>
      <c r="J82" s="70" t="e">
        <f t="shared" si="11"/>
        <v>#DIV/0!</v>
      </c>
      <c r="K82" s="40"/>
    </row>
    <row r="83" spans="1:11" x14ac:dyDescent="0.2">
      <c r="A83" s="57" t="str">
        <f>'RVU with GPCI Applied'!A46</f>
        <v>ADDITIONAL FAMILY PLANNING PROCEDURE CPT CODE NOT LISTED</v>
      </c>
      <c r="B83" s="105" t="str">
        <f>'RVU with GPCI Applied'!B46</f>
        <v>TBD</v>
      </c>
      <c r="C83" s="58">
        <f>+'RVU with GPCI Applied'!F46</f>
        <v>0</v>
      </c>
      <c r="D83" s="101"/>
      <c r="E83" s="58">
        <f t="shared" si="8"/>
        <v>0</v>
      </c>
      <c r="F83" s="66">
        <f t="shared" si="4"/>
        <v>33.337203704091785</v>
      </c>
      <c r="G83" s="102">
        <f t="shared" si="9"/>
        <v>0</v>
      </c>
      <c r="H83" s="68"/>
      <c r="I83" s="69">
        <f t="shared" si="10"/>
        <v>0</v>
      </c>
      <c r="J83" s="70" t="e">
        <f t="shared" si="11"/>
        <v>#DIV/0!</v>
      </c>
      <c r="K83" s="40"/>
    </row>
    <row r="84" spans="1:11" x14ac:dyDescent="0.2">
      <c r="C84" s="50"/>
      <c r="D84" s="73" t="s">
        <v>31</v>
      </c>
      <c r="E84" s="74">
        <f>+SUM(E51:E83)</f>
        <v>12213.861179999998</v>
      </c>
    </row>
    <row r="85" spans="1:11" x14ac:dyDescent="0.2">
      <c r="E85" s="75"/>
      <c r="K85" s="40"/>
    </row>
    <row r="86" spans="1:11" x14ac:dyDescent="0.2">
      <c r="E86" s="75"/>
      <c r="F86" s="75"/>
    </row>
    <row r="88" spans="1:11" ht="18" x14ac:dyDescent="0.25">
      <c r="A88" s="20" t="s">
        <v>84</v>
      </c>
    </row>
    <row r="89" spans="1:11" x14ac:dyDescent="0.2">
      <c r="B89" s="22" t="s">
        <v>52</v>
      </c>
      <c r="C89" s="23"/>
      <c r="D89" s="23"/>
      <c r="E89" s="23"/>
      <c r="F89" s="23"/>
      <c r="G89" s="23"/>
      <c r="H89" s="23"/>
    </row>
    <row r="90" spans="1:11" x14ac:dyDescent="0.2">
      <c r="B90" s="22" t="s">
        <v>50</v>
      </c>
      <c r="C90" s="23"/>
      <c r="D90" s="23"/>
      <c r="E90" s="23"/>
      <c r="F90" s="23"/>
      <c r="G90" s="23"/>
      <c r="H90" s="23"/>
    </row>
    <row r="91" spans="1:11" x14ac:dyDescent="0.2">
      <c r="B91" s="22" t="s">
        <v>51</v>
      </c>
      <c r="C91" s="23"/>
      <c r="D91" s="23"/>
      <c r="E91" s="23"/>
      <c r="F91" s="23"/>
      <c r="G91" s="23"/>
      <c r="H91" s="23"/>
    </row>
    <row r="92" spans="1:11" x14ac:dyDescent="0.2">
      <c r="B92" s="28"/>
    </row>
    <row r="93" spans="1:11" x14ac:dyDescent="0.2">
      <c r="A93" s="36" t="s">
        <v>48</v>
      </c>
      <c r="B93" s="36"/>
      <c r="C93" s="39">
        <f>+D29</f>
        <v>102192.56930074301</v>
      </c>
    </row>
    <row r="94" spans="1:11" x14ac:dyDescent="0.2">
      <c r="A94" s="36" t="s">
        <v>49</v>
      </c>
      <c r="B94" s="36"/>
      <c r="C94" s="42">
        <f>+D21</f>
        <v>85330</v>
      </c>
    </row>
    <row r="95" spans="1:11" x14ac:dyDescent="0.2">
      <c r="A95" s="36" t="s">
        <v>143</v>
      </c>
      <c r="B95" s="36"/>
      <c r="C95" s="76">
        <f>+C93/C94</f>
        <v>1.1976159533662605</v>
      </c>
    </row>
    <row r="99" spans="1:6" ht="18" x14ac:dyDescent="0.25">
      <c r="A99" s="20" t="s">
        <v>69</v>
      </c>
    </row>
    <row r="100" spans="1:6" ht="18" x14ac:dyDescent="0.25">
      <c r="A100" s="20"/>
      <c r="B100" s="22" t="s">
        <v>144</v>
      </c>
    </row>
    <row r="104" spans="1:6" ht="18" x14ac:dyDescent="0.25">
      <c r="A104" s="20" t="s">
        <v>139</v>
      </c>
    </row>
    <row r="105" spans="1:6" x14ac:dyDescent="0.2">
      <c r="B105" s="22" t="s">
        <v>131</v>
      </c>
    </row>
    <row r="106" spans="1:6" x14ac:dyDescent="0.2">
      <c r="B106" s="22" t="s">
        <v>135</v>
      </c>
    </row>
    <row r="107" spans="1:6" x14ac:dyDescent="0.2">
      <c r="B107" s="22" t="s">
        <v>132</v>
      </c>
    </row>
    <row r="108" spans="1:6" x14ac:dyDescent="0.2">
      <c r="B108" s="22" t="s">
        <v>140</v>
      </c>
    </row>
    <row r="109" spans="1:6" x14ac:dyDescent="0.2">
      <c r="B109" s="22" t="s">
        <v>141</v>
      </c>
    </row>
    <row r="110" spans="1:6" x14ac:dyDescent="0.2">
      <c r="B110" s="22" t="s">
        <v>133</v>
      </c>
    </row>
    <row r="111" spans="1:6" x14ac:dyDescent="0.2">
      <c r="B111" s="22"/>
    </row>
    <row r="112" spans="1:6" x14ac:dyDescent="0.2">
      <c r="B112" s="36"/>
      <c r="C112" s="36"/>
      <c r="D112" s="90" t="s">
        <v>36</v>
      </c>
      <c r="E112" s="90" t="s">
        <v>37</v>
      </c>
      <c r="F112" s="90" t="s">
        <v>38</v>
      </c>
    </row>
    <row r="113" spans="2:6" x14ac:dyDescent="0.2">
      <c r="B113" s="83" t="s">
        <v>1</v>
      </c>
      <c r="C113" s="83" t="s">
        <v>0</v>
      </c>
      <c r="D113" s="90" t="s">
        <v>28</v>
      </c>
      <c r="E113" s="90" t="s">
        <v>33</v>
      </c>
      <c r="F113" s="90" t="s">
        <v>28</v>
      </c>
    </row>
  </sheetData>
  <mergeCells count="3">
    <mergeCell ref="A1:J1"/>
    <mergeCell ref="A2:J2"/>
    <mergeCell ref="C16:F16"/>
  </mergeCells>
  <printOptions horizontalCentered="1"/>
  <pageMargins left="0.7" right="0.7" top="0.75" bottom="0.75" header="0.3" footer="0.3"/>
  <pageSetup scale="44" orientation="portrait" r:id="rId1"/>
  <headerFooter>
    <oddHeader>&amp;C&amp;"Arial,Bold"&amp;16Instructions for Fee Setting Worksheet 
Follow Steps One through Step Six</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18E64-50FD-4185-83F7-04C925A8D598}">
  <sheetPr>
    <pageSetUpPr fitToPage="1"/>
  </sheetPr>
  <dimension ref="A1:I52"/>
  <sheetViews>
    <sheetView workbookViewId="0">
      <selection activeCell="O26" sqref="O26"/>
    </sheetView>
  </sheetViews>
  <sheetFormatPr defaultRowHeight="12.75" x14ac:dyDescent="0.2"/>
  <cols>
    <col min="1" max="1" width="60.5703125" style="17" customWidth="1"/>
    <col min="2" max="2" width="9.7109375" style="17" customWidth="1"/>
    <col min="3" max="3" width="10" style="17" customWidth="1"/>
    <col min="4" max="4" width="9.7109375" style="17" customWidth="1"/>
    <col min="5" max="5" width="8.7109375" style="17"/>
    <col min="6" max="6" width="14.28515625" style="17" customWidth="1"/>
    <col min="7" max="7" width="14.5703125" style="17" customWidth="1"/>
    <col min="8" max="8" width="8.28515625" style="17" customWidth="1"/>
    <col min="9" max="9" width="7" style="34" customWidth="1"/>
    <col min="10" max="256" width="8.7109375" style="17"/>
    <col min="257" max="257" width="60.5703125" style="17" customWidth="1"/>
    <col min="258" max="258" width="9.7109375" style="17" customWidth="1"/>
    <col min="259" max="259" width="10" style="17" customWidth="1"/>
    <col min="260" max="260" width="9.7109375" style="17" customWidth="1"/>
    <col min="261" max="261" width="8.7109375" style="17"/>
    <col min="262" max="262" width="14.28515625" style="17" customWidth="1"/>
    <col min="263" max="263" width="14.5703125" style="17" customWidth="1"/>
    <col min="264" max="264" width="8.28515625" style="17" customWidth="1"/>
    <col min="265" max="265" width="8.42578125" style="17" customWidth="1"/>
    <col min="266" max="512" width="8.7109375" style="17"/>
    <col min="513" max="513" width="60.5703125" style="17" customWidth="1"/>
    <col min="514" max="514" width="9.7109375" style="17" customWidth="1"/>
    <col min="515" max="515" width="10" style="17" customWidth="1"/>
    <col min="516" max="516" width="9.7109375" style="17" customWidth="1"/>
    <col min="517" max="517" width="8.7109375" style="17"/>
    <col min="518" max="518" width="14.28515625" style="17" customWidth="1"/>
    <col min="519" max="519" width="14.5703125" style="17" customWidth="1"/>
    <col min="520" max="520" width="8.28515625" style="17" customWidth="1"/>
    <col min="521" max="521" width="8.42578125" style="17" customWidth="1"/>
    <col min="522" max="768" width="8.7109375" style="17"/>
    <col min="769" max="769" width="60.5703125" style="17" customWidth="1"/>
    <col min="770" max="770" width="9.7109375" style="17" customWidth="1"/>
    <col min="771" max="771" width="10" style="17" customWidth="1"/>
    <col min="772" max="772" width="9.7109375" style="17" customWidth="1"/>
    <col min="773" max="773" width="8.7109375" style="17"/>
    <col min="774" max="774" width="14.28515625" style="17" customWidth="1"/>
    <col min="775" max="775" width="14.5703125" style="17" customWidth="1"/>
    <col min="776" max="776" width="8.28515625" style="17" customWidth="1"/>
    <col min="777" max="777" width="8.42578125" style="17" customWidth="1"/>
    <col min="778" max="1024" width="8.7109375" style="17"/>
    <col min="1025" max="1025" width="60.5703125" style="17" customWidth="1"/>
    <col min="1026" max="1026" width="9.7109375" style="17" customWidth="1"/>
    <col min="1027" max="1027" width="10" style="17" customWidth="1"/>
    <col min="1028" max="1028" width="9.7109375" style="17" customWidth="1"/>
    <col min="1029" max="1029" width="8.7109375" style="17"/>
    <col min="1030" max="1030" width="14.28515625" style="17" customWidth="1"/>
    <col min="1031" max="1031" width="14.5703125" style="17" customWidth="1"/>
    <col min="1032" max="1032" width="8.28515625" style="17" customWidth="1"/>
    <col min="1033" max="1033" width="8.42578125" style="17" customWidth="1"/>
    <col min="1034" max="1280" width="8.7109375" style="17"/>
    <col min="1281" max="1281" width="60.5703125" style="17" customWidth="1"/>
    <col min="1282" max="1282" width="9.7109375" style="17" customWidth="1"/>
    <col min="1283" max="1283" width="10" style="17" customWidth="1"/>
    <col min="1284" max="1284" width="9.7109375" style="17" customWidth="1"/>
    <col min="1285" max="1285" width="8.7109375" style="17"/>
    <col min="1286" max="1286" width="14.28515625" style="17" customWidth="1"/>
    <col min="1287" max="1287" width="14.5703125" style="17" customWidth="1"/>
    <col min="1288" max="1288" width="8.28515625" style="17" customWidth="1"/>
    <col min="1289" max="1289" width="8.42578125" style="17" customWidth="1"/>
    <col min="1290" max="1536" width="8.7109375" style="17"/>
    <col min="1537" max="1537" width="60.5703125" style="17" customWidth="1"/>
    <col min="1538" max="1538" width="9.7109375" style="17" customWidth="1"/>
    <col min="1539" max="1539" width="10" style="17" customWidth="1"/>
    <col min="1540" max="1540" width="9.7109375" style="17" customWidth="1"/>
    <col min="1541" max="1541" width="8.7109375" style="17"/>
    <col min="1542" max="1542" width="14.28515625" style="17" customWidth="1"/>
    <col min="1543" max="1543" width="14.5703125" style="17" customWidth="1"/>
    <col min="1544" max="1544" width="8.28515625" style="17" customWidth="1"/>
    <col min="1545" max="1545" width="8.42578125" style="17" customWidth="1"/>
    <col min="1546" max="1792" width="8.7109375" style="17"/>
    <col min="1793" max="1793" width="60.5703125" style="17" customWidth="1"/>
    <col min="1794" max="1794" width="9.7109375" style="17" customWidth="1"/>
    <col min="1795" max="1795" width="10" style="17" customWidth="1"/>
    <col min="1796" max="1796" width="9.7109375" style="17" customWidth="1"/>
    <col min="1797" max="1797" width="8.7109375" style="17"/>
    <col min="1798" max="1798" width="14.28515625" style="17" customWidth="1"/>
    <col min="1799" max="1799" width="14.5703125" style="17" customWidth="1"/>
    <col min="1800" max="1800" width="8.28515625" style="17" customWidth="1"/>
    <col min="1801" max="1801" width="8.42578125" style="17" customWidth="1"/>
    <col min="1802" max="2048" width="8.7109375" style="17"/>
    <col min="2049" max="2049" width="60.5703125" style="17" customWidth="1"/>
    <col min="2050" max="2050" width="9.7109375" style="17" customWidth="1"/>
    <col min="2051" max="2051" width="10" style="17" customWidth="1"/>
    <col min="2052" max="2052" width="9.7109375" style="17" customWidth="1"/>
    <col min="2053" max="2053" width="8.7109375" style="17"/>
    <col min="2054" max="2054" width="14.28515625" style="17" customWidth="1"/>
    <col min="2055" max="2055" width="14.5703125" style="17" customWidth="1"/>
    <col min="2056" max="2056" width="8.28515625" style="17" customWidth="1"/>
    <col min="2057" max="2057" width="8.42578125" style="17" customWidth="1"/>
    <col min="2058" max="2304" width="8.7109375" style="17"/>
    <col min="2305" max="2305" width="60.5703125" style="17" customWidth="1"/>
    <col min="2306" max="2306" width="9.7109375" style="17" customWidth="1"/>
    <col min="2307" max="2307" width="10" style="17" customWidth="1"/>
    <col min="2308" max="2308" width="9.7109375" style="17" customWidth="1"/>
    <col min="2309" max="2309" width="8.7109375" style="17"/>
    <col min="2310" max="2310" width="14.28515625" style="17" customWidth="1"/>
    <col min="2311" max="2311" width="14.5703125" style="17" customWidth="1"/>
    <col min="2312" max="2312" width="8.28515625" style="17" customWidth="1"/>
    <col min="2313" max="2313" width="8.42578125" style="17" customWidth="1"/>
    <col min="2314" max="2560" width="8.7109375" style="17"/>
    <col min="2561" max="2561" width="60.5703125" style="17" customWidth="1"/>
    <col min="2562" max="2562" width="9.7109375" style="17" customWidth="1"/>
    <col min="2563" max="2563" width="10" style="17" customWidth="1"/>
    <col min="2564" max="2564" width="9.7109375" style="17" customWidth="1"/>
    <col min="2565" max="2565" width="8.7109375" style="17"/>
    <col min="2566" max="2566" width="14.28515625" style="17" customWidth="1"/>
    <col min="2567" max="2567" width="14.5703125" style="17" customWidth="1"/>
    <col min="2568" max="2568" width="8.28515625" style="17" customWidth="1"/>
    <col min="2569" max="2569" width="8.42578125" style="17" customWidth="1"/>
    <col min="2570" max="2816" width="8.7109375" style="17"/>
    <col min="2817" max="2817" width="60.5703125" style="17" customWidth="1"/>
    <col min="2818" max="2818" width="9.7109375" style="17" customWidth="1"/>
    <col min="2819" max="2819" width="10" style="17" customWidth="1"/>
    <col min="2820" max="2820" width="9.7109375" style="17" customWidth="1"/>
    <col min="2821" max="2821" width="8.7109375" style="17"/>
    <col min="2822" max="2822" width="14.28515625" style="17" customWidth="1"/>
    <col min="2823" max="2823" width="14.5703125" style="17" customWidth="1"/>
    <col min="2824" max="2824" width="8.28515625" style="17" customWidth="1"/>
    <col min="2825" max="2825" width="8.42578125" style="17" customWidth="1"/>
    <col min="2826" max="3072" width="8.7109375" style="17"/>
    <col min="3073" max="3073" width="60.5703125" style="17" customWidth="1"/>
    <col min="3074" max="3074" width="9.7109375" style="17" customWidth="1"/>
    <col min="3075" max="3075" width="10" style="17" customWidth="1"/>
    <col min="3076" max="3076" width="9.7109375" style="17" customWidth="1"/>
    <col min="3077" max="3077" width="8.7109375" style="17"/>
    <col min="3078" max="3078" width="14.28515625" style="17" customWidth="1"/>
    <col min="3079" max="3079" width="14.5703125" style="17" customWidth="1"/>
    <col min="3080" max="3080" width="8.28515625" style="17" customWidth="1"/>
    <col min="3081" max="3081" width="8.42578125" style="17" customWidth="1"/>
    <col min="3082" max="3328" width="8.7109375" style="17"/>
    <col min="3329" max="3329" width="60.5703125" style="17" customWidth="1"/>
    <col min="3330" max="3330" width="9.7109375" style="17" customWidth="1"/>
    <col min="3331" max="3331" width="10" style="17" customWidth="1"/>
    <col min="3332" max="3332" width="9.7109375" style="17" customWidth="1"/>
    <col min="3333" max="3333" width="8.7109375" style="17"/>
    <col min="3334" max="3334" width="14.28515625" style="17" customWidth="1"/>
    <col min="3335" max="3335" width="14.5703125" style="17" customWidth="1"/>
    <col min="3336" max="3336" width="8.28515625" style="17" customWidth="1"/>
    <col min="3337" max="3337" width="8.42578125" style="17" customWidth="1"/>
    <col min="3338" max="3584" width="8.7109375" style="17"/>
    <col min="3585" max="3585" width="60.5703125" style="17" customWidth="1"/>
    <col min="3586" max="3586" width="9.7109375" style="17" customWidth="1"/>
    <col min="3587" max="3587" width="10" style="17" customWidth="1"/>
    <col min="3588" max="3588" width="9.7109375" style="17" customWidth="1"/>
    <col min="3589" max="3589" width="8.7109375" style="17"/>
    <col min="3590" max="3590" width="14.28515625" style="17" customWidth="1"/>
    <col min="3591" max="3591" width="14.5703125" style="17" customWidth="1"/>
    <col min="3592" max="3592" width="8.28515625" style="17" customWidth="1"/>
    <col min="3593" max="3593" width="8.42578125" style="17" customWidth="1"/>
    <col min="3594" max="3840" width="8.7109375" style="17"/>
    <col min="3841" max="3841" width="60.5703125" style="17" customWidth="1"/>
    <col min="3842" max="3842" width="9.7109375" style="17" customWidth="1"/>
    <col min="3843" max="3843" width="10" style="17" customWidth="1"/>
    <col min="3844" max="3844" width="9.7109375" style="17" customWidth="1"/>
    <col min="3845" max="3845" width="8.7109375" style="17"/>
    <col min="3846" max="3846" width="14.28515625" style="17" customWidth="1"/>
    <col min="3847" max="3847" width="14.5703125" style="17" customWidth="1"/>
    <col min="3848" max="3848" width="8.28515625" style="17" customWidth="1"/>
    <col min="3849" max="3849" width="8.42578125" style="17" customWidth="1"/>
    <col min="3850" max="4096" width="8.7109375" style="17"/>
    <col min="4097" max="4097" width="60.5703125" style="17" customWidth="1"/>
    <col min="4098" max="4098" width="9.7109375" style="17" customWidth="1"/>
    <col min="4099" max="4099" width="10" style="17" customWidth="1"/>
    <col min="4100" max="4100" width="9.7109375" style="17" customWidth="1"/>
    <col min="4101" max="4101" width="8.7109375" style="17"/>
    <col min="4102" max="4102" width="14.28515625" style="17" customWidth="1"/>
    <col min="4103" max="4103" width="14.5703125" style="17" customWidth="1"/>
    <col min="4104" max="4104" width="8.28515625" style="17" customWidth="1"/>
    <col min="4105" max="4105" width="8.42578125" style="17" customWidth="1"/>
    <col min="4106" max="4352" width="8.7109375" style="17"/>
    <col min="4353" max="4353" width="60.5703125" style="17" customWidth="1"/>
    <col min="4354" max="4354" width="9.7109375" style="17" customWidth="1"/>
    <col min="4355" max="4355" width="10" style="17" customWidth="1"/>
    <col min="4356" max="4356" width="9.7109375" style="17" customWidth="1"/>
    <col min="4357" max="4357" width="8.7109375" style="17"/>
    <col min="4358" max="4358" width="14.28515625" style="17" customWidth="1"/>
    <col min="4359" max="4359" width="14.5703125" style="17" customWidth="1"/>
    <col min="4360" max="4360" width="8.28515625" style="17" customWidth="1"/>
    <col min="4361" max="4361" width="8.42578125" style="17" customWidth="1"/>
    <col min="4362" max="4608" width="8.7109375" style="17"/>
    <col min="4609" max="4609" width="60.5703125" style="17" customWidth="1"/>
    <col min="4610" max="4610" width="9.7109375" style="17" customWidth="1"/>
    <col min="4611" max="4611" width="10" style="17" customWidth="1"/>
    <col min="4612" max="4612" width="9.7109375" style="17" customWidth="1"/>
    <col min="4613" max="4613" width="8.7109375" style="17"/>
    <col min="4614" max="4614" width="14.28515625" style="17" customWidth="1"/>
    <col min="4615" max="4615" width="14.5703125" style="17" customWidth="1"/>
    <col min="4616" max="4616" width="8.28515625" style="17" customWidth="1"/>
    <col min="4617" max="4617" width="8.42578125" style="17" customWidth="1"/>
    <col min="4618" max="4864" width="8.7109375" style="17"/>
    <col min="4865" max="4865" width="60.5703125" style="17" customWidth="1"/>
    <col min="4866" max="4866" width="9.7109375" style="17" customWidth="1"/>
    <col min="4867" max="4867" width="10" style="17" customWidth="1"/>
    <col min="4868" max="4868" width="9.7109375" style="17" customWidth="1"/>
    <col min="4869" max="4869" width="8.7109375" style="17"/>
    <col min="4870" max="4870" width="14.28515625" style="17" customWidth="1"/>
    <col min="4871" max="4871" width="14.5703125" style="17" customWidth="1"/>
    <col min="4872" max="4872" width="8.28515625" style="17" customWidth="1"/>
    <col min="4873" max="4873" width="8.42578125" style="17" customWidth="1"/>
    <col min="4874" max="5120" width="8.7109375" style="17"/>
    <col min="5121" max="5121" width="60.5703125" style="17" customWidth="1"/>
    <col min="5122" max="5122" width="9.7109375" style="17" customWidth="1"/>
    <col min="5123" max="5123" width="10" style="17" customWidth="1"/>
    <col min="5124" max="5124" width="9.7109375" style="17" customWidth="1"/>
    <col min="5125" max="5125" width="8.7109375" style="17"/>
    <col min="5126" max="5126" width="14.28515625" style="17" customWidth="1"/>
    <col min="5127" max="5127" width="14.5703125" style="17" customWidth="1"/>
    <col min="5128" max="5128" width="8.28515625" style="17" customWidth="1"/>
    <col min="5129" max="5129" width="8.42578125" style="17" customWidth="1"/>
    <col min="5130" max="5376" width="8.7109375" style="17"/>
    <col min="5377" max="5377" width="60.5703125" style="17" customWidth="1"/>
    <col min="5378" max="5378" width="9.7109375" style="17" customWidth="1"/>
    <col min="5379" max="5379" width="10" style="17" customWidth="1"/>
    <col min="5380" max="5380" width="9.7109375" style="17" customWidth="1"/>
    <col min="5381" max="5381" width="8.7109375" style="17"/>
    <col min="5382" max="5382" width="14.28515625" style="17" customWidth="1"/>
    <col min="5383" max="5383" width="14.5703125" style="17" customWidth="1"/>
    <col min="5384" max="5384" width="8.28515625" style="17" customWidth="1"/>
    <col min="5385" max="5385" width="8.42578125" style="17" customWidth="1"/>
    <col min="5386" max="5632" width="8.7109375" style="17"/>
    <col min="5633" max="5633" width="60.5703125" style="17" customWidth="1"/>
    <col min="5634" max="5634" width="9.7109375" style="17" customWidth="1"/>
    <col min="5635" max="5635" width="10" style="17" customWidth="1"/>
    <col min="5636" max="5636" width="9.7109375" style="17" customWidth="1"/>
    <col min="5637" max="5637" width="8.7109375" style="17"/>
    <col min="5638" max="5638" width="14.28515625" style="17" customWidth="1"/>
    <col min="5639" max="5639" width="14.5703125" style="17" customWidth="1"/>
    <col min="5640" max="5640" width="8.28515625" style="17" customWidth="1"/>
    <col min="5641" max="5641" width="8.42578125" style="17" customWidth="1"/>
    <col min="5642" max="5888" width="8.7109375" style="17"/>
    <col min="5889" max="5889" width="60.5703125" style="17" customWidth="1"/>
    <col min="5890" max="5890" width="9.7109375" style="17" customWidth="1"/>
    <col min="5891" max="5891" width="10" style="17" customWidth="1"/>
    <col min="5892" max="5892" width="9.7109375" style="17" customWidth="1"/>
    <col min="5893" max="5893" width="8.7109375" style="17"/>
    <col min="5894" max="5894" width="14.28515625" style="17" customWidth="1"/>
    <col min="5895" max="5895" width="14.5703125" style="17" customWidth="1"/>
    <col min="5896" max="5896" width="8.28515625" style="17" customWidth="1"/>
    <col min="5897" max="5897" width="8.42578125" style="17" customWidth="1"/>
    <col min="5898" max="6144" width="8.7109375" style="17"/>
    <col min="6145" max="6145" width="60.5703125" style="17" customWidth="1"/>
    <col min="6146" max="6146" width="9.7109375" style="17" customWidth="1"/>
    <col min="6147" max="6147" width="10" style="17" customWidth="1"/>
    <col min="6148" max="6148" width="9.7109375" style="17" customWidth="1"/>
    <col min="6149" max="6149" width="8.7109375" style="17"/>
    <col min="6150" max="6150" width="14.28515625" style="17" customWidth="1"/>
    <col min="6151" max="6151" width="14.5703125" style="17" customWidth="1"/>
    <col min="6152" max="6152" width="8.28515625" style="17" customWidth="1"/>
    <col min="6153" max="6153" width="8.42578125" style="17" customWidth="1"/>
    <col min="6154" max="6400" width="8.7109375" style="17"/>
    <col min="6401" max="6401" width="60.5703125" style="17" customWidth="1"/>
    <col min="6402" max="6402" width="9.7109375" style="17" customWidth="1"/>
    <col min="6403" max="6403" width="10" style="17" customWidth="1"/>
    <col min="6404" max="6404" width="9.7109375" style="17" customWidth="1"/>
    <col min="6405" max="6405" width="8.7109375" style="17"/>
    <col min="6406" max="6406" width="14.28515625" style="17" customWidth="1"/>
    <col min="6407" max="6407" width="14.5703125" style="17" customWidth="1"/>
    <col min="6408" max="6408" width="8.28515625" style="17" customWidth="1"/>
    <col min="6409" max="6409" width="8.42578125" style="17" customWidth="1"/>
    <col min="6410" max="6656" width="8.7109375" style="17"/>
    <col min="6657" max="6657" width="60.5703125" style="17" customWidth="1"/>
    <col min="6658" max="6658" width="9.7109375" style="17" customWidth="1"/>
    <col min="6659" max="6659" width="10" style="17" customWidth="1"/>
    <col min="6660" max="6660" width="9.7109375" style="17" customWidth="1"/>
    <col min="6661" max="6661" width="8.7109375" style="17"/>
    <col min="6662" max="6662" width="14.28515625" style="17" customWidth="1"/>
    <col min="6663" max="6663" width="14.5703125" style="17" customWidth="1"/>
    <col min="6664" max="6664" width="8.28515625" style="17" customWidth="1"/>
    <col min="6665" max="6665" width="8.42578125" style="17" customWidth="1"/>
    <col min="6666" max="6912" width="8.7109375" style="17"/>
    <col min="6913" max="6913" width="60.5703125" style="17" customWidth="1"/>
    <col min="6914" max="6914" width="9.7109375" style="17" customWidth="1"/>
    <col min="6915" max="6915" width="10" style="17" customWidth="1"/>
    <col min="6916" max="6916" width="9.7109375" style="17" customWidth="1"/>
    <col min="6917" max="6917" width="8.7109375" style="17"/>
    <col min="6918" max="6918" width="14.28515625" style="17" customWidth="1"/>
    <col min="6919" max="6919" width="14.5703125" style="17" customWidth="1"/>
    <col min="6920" max="6920" width="8.28515625" style="17" customWidth="1"/>
    <col min="6921" max="6921" width="8.42578125" style="17" customWidth="1"/>
    <col min="6922" max="7168" width="8.7109375" style="17"/>
    <col min="7169" max="7169" width="60.5703125" style="17" customWidth="1"/>
    <col min="7170" max="7170" width="9.7109375" style="17" customWidth="1"/>
    <col min="7171" max="7171" width="10" style="17" customWidth="1"/>
    <col min="7172" max="7172" width="9.7109375" style="17" customWidth="1"/>
    <col min="7173" max="7173" width="8.7109375" style="17"/>
    <col min="7174" max="7174" width="14.28515625" style="17" customWidth="1"/>
    <col min="7175" max="7175" width="14.5703125" style="17" customWidth="1"/>
    <col min="7176" max="7176" width="8.28515625" style="17" customWidth="1"/>
    <col min="7177" max="7177" width="8.42578125" style="17" customWidth="1"/>
    <col min="7178" max="7424" width="8.7109375" style="17"/>
    <col min="7425" max="7425" width="60.5703125" style="17" customWidth="1"/>
    <col min="7426" max="7426" width="9.7109375" style="17" customWidth="1"/>
    <col min="7427" max="7427" width="10" style="17" customWidth="1"/>
    <col min="7428" max="7428" width="9.7109375" style="17" customWidth="1"/>
    <col min="7429" max="7429" width="8.7109375" style="17"/>
    <col min="7430" max="7430" width="14.28515625" style="17" customWidth="1"/>
    <col min="7431" max="7431" width="14.5703125" style="17" customWidth="1"/>
    <col min="7432" max="7432" width="8.28515625" style="17" customWidth="1"/>
    <col min="7433" max="7433" width="8.42578125" style="17" customWidth="1"/>
    <col min="7434" max="7680" width="8.7109375" style="17"/>
    <col min="7681" max="7681" width="60.5703125" style="17" customWidth="1"/>
    <col min="7682" max="7682" width="9.7109375" style="17" customWidth="1"/>
    <col min="7683" max="7683" width="10" style="17" customWidth="1"/>
    <col min="7684" max="7684" width="9.7109375" style="17" customWidth="1"/>
    <col min="7685" max="7685" width="8.7109375" style="17"/>
    <col min="7686" max="7686" width="14.28515625" style="17" customWidth="1"/>
    <col min="7687" max="7687" width="14.5703125" style="17" customWidth="1"/>
    <col min="7688" max="7688" width="8.28515625" style="17" customWidth="1"/>
    <col min="7689" max="7689" width="8.42578125" style="17" customWidth="1"/>
    <col min="7690" max="7936" width="8.7109375" style="17"/>
    <col min="7937" max="7937" width="60.5703125" style="17" customWidth="1"/>
    <col min="7938" max="7938" width="9.7109375" style="17" customWidth="1"/>
    <col min="7939" max="7939" width="10" style="17" customWidth="1"/>
    <col min="7940" max="7940" width="9.7109375" style="17" customWidth="1"/>
    <col min="7941" max="7941" width="8.7109375" style="17"/>
    <col min="7942" max="7942" width="14.28515625" style="17" customWidth="1"/>
    <col min="7943" max="7943" width="14.5703125" style="17" customWidth="1"/>
    <col min="7944" max="7944" width="8.28515625" style="17" customWidth="1"/>
    <col min="7945" max="7945" width="8.42578125" style="17" customWidth="1"/>
    <col min="7946" max="8192" width="8.7109375" style="17"/>
    <col min="8193" max="8193" width="60.5703125" style="17" customWidth="1"/>
    <col min="8194" max="8194" width="9.7109375" style="17" customWidth="1"/>
    <col min="8195" max="8195" width="10" style="17" customWidth="1"/>
    <col min="8196" max="8196" width="9.7109375" style="17" customWidth="1"/>
    <col min="8197" max="8197" width="8.7109375" style="17"/>
    <col min="8198" max="8198" width="14.28515625" style="17" customWidth="1"/>
    <col min="8199" max="8199" width="14.5703125" style="17" customWidth="1"/>
    <col min="8200" max="8200" width="8.28515625" style="17" customWidth="1"/>
    <col min="8201" max="8201" width="8.42578125" style="17" customWidth="1"/>
    <col min="8202" max="8448" width="8.7109375" style="17"/>
    <col min="8449" max="8449" width="60.5703125" style="17" customWidth="1"/>
    <col min="8450" max="8450" width="9.7109375" style="17" customWidth="1"/>
    <col min="8451" max="8451" width="10" style="17" customWidth="1"/>
    <col min="8452" max="8452" width="9.7109375" style="17" customWidth="1"/>
    <col min="8453" max="8453" width="8.7109375" style="17"/>
    <col min="8454" max="8454" width="14.28515625" style="17" customWidth="1"/>
    <col min="8455" max="8455" width="14.5703125" style="17" customWidth="1"/>
    <col min="8456" max="8456" width="8.28515625" style="17" customWidth="1"/>
    <col min="8457" max="8457" width="8.42578125" style="17" customWidth="1"/>
    <col min="8458" max="8704" width="8.7109375" style="17"/>
    <col min="8705" max="8705" width="60.5703125" style="17" customWidth="1"/>
    <col min="8706" max="8706" width="9.7109375" style="17" customWidth="1"/>
    <col min="8707" max="8707" width="10" style="17" customWidth="1"/>
    <col min="8708" max="8708" width="9.7109375" style="17" customWidth="1"/>
    <col min="8709" max="8709" width="8.7109375" style="17"/>
    <col min="8710" max="8710" width="14.28515625" style="17" customWidth="1"/>
    <col min="8711" max="8711" width="14.5703125" style="17" customWidth="1"/>
    <col min="8712" max="8712" width="8.28515625" style="17" customWidth="1"/>
    <col min="8713" max="8713" width="8.42578125" style="17" customWidth="1"/>
    <col min="8714" max="8960" width="8.7109375" style="17"/>
    <col min="8961" max="8961" width="60.5703125" style="17" customWidth="1"/>
    <col min="8962" max="8962" width="9.7109375" style="17" customWidth="1"/>
    <col min="8963" max="8963" width="10" style="17" customWidth="1"/>
    <col min="8964" max="8964" width="9.7109375" style="17" customWidth="1"/>
    <col min="8965" max="8965" width="8.7109375" style="17"/>
    <col min="8966" max="8966" width="14.28515625" style="17" customWidth="1"/>
    <col min="8967" max="8967" width="14.5703125" style="17" customWidth="1"/>
    <col min="8968" max="8968" width="8.28515625" style="17" customWidth="1"/>
    <col min="8969" max="8969" width="8.42578125" style="17" customWidth="1"/>
    <col min="8970" max="9216" width="8.7109375" style="17"/>
    <col min="9217" max="9217" width="60.5703125" style="17" customWidth="1"/>
    <col min="9218" max="9218" width="9.7109375" style="17" customWidth="1"/>
    <col min="9219" max="9219" width="10" style="17" customWidth="1"/>
    <col min="9220" max="9220" width="9.7109375" style="17" customWidth="1"/>
    <col min="9221" max="9221" width="8.7109375" style="17"/>
    <col min="9222" max="9222" width="14.28515625" style="17" customWidth="1"/>
    <col min="9223" max="9223" width="14.5703125" style="17" customWidth="1"/>
    <col min="9224" max="9224" width="8.28515625" style="17" customWidth="1"/>
    <col min="9225" max="9225" width="8.42578125" style="17" customWidth="1"/>
    <col min="9226" max="9472" width="8.7109375" style="17"/>
    <col min="9473" max="9473" width="60.5703125" style="17" customWidth="1"/>
    <col min="9474" max="9474" width="9.7109375" style="17" customWidth="1"/>
    <col min="9475" max="9475" width="10" style="17" customWidth="1"/>
    <col min="9476" max="9476" width="9.7109375" style="17" customWidth="1"/>
    <col min="9477" max="9477" width="8.7109375" style="17"/>
    <col min="9478" max="9478" width="14.28515625" style="17" customWidth="1"/>
    <col min="9479" max="9479" width="14.5703125" style="17" customWidth="1"/>
    <col min="9480" max="9480" width="8.28515625" style="17" customWidth="1"/>
    <col min="9481" max="9481" width="8.42578125" style="17" customWidth="1"/>
    <col min="9482" max="9728" width="8.7109375" style="17"/>
    <col min="9729" max="9729" width="60.5703125" style="17" customWidth="1"/>
    <col min="9730" max="9730" width="9.7109375" style="17" customWidth="1"/>
    <col min="9731" max="9731" width="10" style="17" customWidth="1"/>
    <col min="9732" max="9732" width="9.7109375" style="17" customWidth="1"/>
    <col min="9733" max="9733" width="8.7109375" style="17"/>
    <col min="9734" max="9734" width="14.28515625" style="17" customWidth="1"/>
    <col min="9735" max="9735" width="14.5703125" style="17" customWidth="1"/>
    <col min="9736" max="9736" width="8.28515625" style="17" customWidth="1"/>
    <col min="9737" max="9737" width="8.42578125" style="17" customWidth="1"/>
    <col min="9738" max="9984" width="8.7109375" style="17"/>
    <col min="9985" max="9985" width="60.5703125" style="17" customWidth="1"/>
    <col min="9986" max="9986" width="9.7109375" style="17" customWidth="1"/>
    <col min="9987" max="9987" width="10" style="17" customWidth="1"/>
    <col min="9988" max="9988" width="9.7109375" style="17" customWidth="1"/>
    <col min="9989" max="9989" width="8.7109375" style="17"/>
    <col min="9990" max="9990" width="14.28515625" style="17" customWidth="1"/>
    <col min="9991" max="9991" width="14.5703125" style="17" customWidth="1"/>
    <col min="9992" max="9992" width="8.28515625" style="17" customWidth="1"/>
    <col min="9993" max="9993" width="8.42578125" style="17" customWidth="1"/>
    <col min="9994" max="10240" width="8.7109375" style="17"/>
    <col min="10241" max="10241" width="60.5703125" style="17" customWidth="1"/>
    <col min="10242" max="10242" width="9.7109375" style="17" customWidth="1"/>
    <col min="10243" max="10243" width="10" style="17" customWidth="1"/>
    <col min="10244" max="10244" width="9.7109375" style="17" customWidth="1"/>
    <col min="10245" max="10245" width="8.7109375" style="17"/>
    <col min="10246" max="10246" width="14.28515625" style="17" customWidth="1"/>
    <col min="10247" max="10247" width="14.5703125" style="17" customWidth="1"/>
    <col min="10248" max="10248" width="8.28515625" style="17" customWidth="1"/>
    <col min="10249" max="10249" width="8.42578125" style="17" customWidth="1"/>
    <col min="10250" max="10496" width="8.7109375" style="17"/>
    <col min="10497" max="10497" width="60.5703125" style="17" customWidth="1"/>
    <col min="10498" max="10498" width="9.7109375" style="17" customWidth="1"/>
    <col min="10499" max="10499" width="10" style="17" customWidth="1"/>
    <col min="10500" max="10500" width="9.7109375" style="17" customWidth="1"/>
    <col min="10501" max="10501" width="8.7109375" style="17"/>
    <col min="10502" max="10502" width="14.28515625" style="17" customWidth="1"/>
    <col min="10503" max="10503" width="14.5703125" style="17" customWidth="1"/>
    <col min="10504" max="10504" width="8.28515625" style="17" customWidth="1"/>
    <col min="10505" max="10505" width="8.42578125" style="17" customWidth="1"/>
    <col min="10506" max="10752" width="8.7109375" style="17"/>
    <col min="10753" max="10753" width="60.5703125" style="17" customWidth="1"/>
    <col min="10754" max="10754" width="9.7109375" style="17" customWidth="1"/>
    <col min="10755" max="10755" width="10" style="17" customWidth="1"/>
    <col min="10756" max="10756" width="9.7109375" style="17" customWidth="1"/>
    <col min="10757" max="10757" width="8.7109375" style="17"/>
    <col min="10758" max="10758" width="14.28515625" style="17" customWidth="1"/>
    <col min="10759" max="10759" width="14.5703125" style="17" customWidth="1"/>
    <col min="10760" max="10760" width="8.28515625" style="17" customWidth="1"/>
    <col min="10761" max="10761" width="8.42578125" style="17" customWidth="1"/>
    <col min="10762" max="11008" width="8.7109375" style="17"/>
    <col min="11009" max="11009" width="60.5703125" style="17" customWidth="1"/>
    <col min="11010" max="11010" width="9.7109375" style="17" customWidth="1"/>
    <col min="11011" max="11011" width="10" style="17" customWidth="1"/>
    <col min="11012" max="11012" width="9.7109375" style="17" customWidth="1"/>
    <col min="11013" max="11013" width="8.7109375" style="17"/>
    <col min="11014" max="11014" width="14.28515625" style="17" customWidth="1"/>
    <col min="11015" max="11015" width="14.5703125" style="17" customWidth="1"/>
    <col min="11016" max="11016" width="8.28515625" style="17" customWidth="1"/>
    <col min="11017" max="11017" width="8.42578125" style="17" customWidth="1"/>
    <col min="11018" max="11264" width="8.7109375" style="17"/>
    <col min="11265" max="11265" width="60.5703125" style="17" customWidth="1"/>
    <col min="11266" max="11266" width="9.7109375" style="17" customWidth="1"/>
    <col min="11267" max="11267" width="10" style="17" customWidth="1"/>
    <col min="11268" max="11268" width="9.7109375" style="17" customWidth="1"/>
    <col min="11269" max="11269" width="8.7109375" style="17"/>
    <col min="11270" max="11270" width="14.28515625" style="17" customWidth="1"/>
    <col min="11271" max="11271" width="14.5703125" style="17" customWidth="1"/>
    <col min="11272" max="11272" width="8.28515625" style="17" customWidth="1"/>
    <col min="11273" max="11273" width="8.42578125" style="17" customWidth="1"/>
    <col min="11274" max="11520" width="8.7109375" style="17"/>
    <col min="11521" max="11521" width="60.5703125" style="17" customWidth="1"/>
    <col min="11522" max="11522" width="9.7109375" style="17" customWidth="1"/>
    <col min="11523" max="11523" width="10" style="17" customWidth="1"/>
    <col min="11524" max="11524" width="9.7109375" style="17" customWidth="1"/>
    <col min="11525" max="11525" width="8.7109375" style="17"/>
    <col min="11526" max="11526" width="14.28515625" style="17" customWidth="1"/>
    <col min="11527" max="11527" width="14.5703125" style="17" customWidth="1"/>
    <col min="11528" max="11528" width="8.28515625" style="17" customWidth="1"/>
    <col min="11529" max="11529" width="8.42578125" style="17" customWidth="1"/>
    <col min="11530" max="11776" width="8.7109375" style="17"/>
    <col min="11777" max="11777" width="60.5703125" style="17" customWidth="1"/>
    <col min="11778" max="11778" width="9.7109375" style="17" customWidth="1"/>
    <col min="11779" max="11779" width="10" style="17" customWidth="1"/>
    <col min="11780" max="11780" width="9.7109375" style="17" customWidth="1"/>
    <col min="11781" max="11781" width="8.7109375" style="17"/>
    <col min="11782" max="11782" width="14.28515625" style="17" customWidth="1"/>
    <col min="11783" max="11783" width="14.5703125" style="17" customWidth="1"/>
    <col min="11784" max="11784" width="8.28515625" style="17" customWidth="1"/>
    <col min="11785" max="11785" width="8.42578125" style="17" customWidth="1"/>
    <col min="11786" max="12032" width="8.7109375" style="17"/>
    <col min="12033" max="12033" width="60.5703125" style="17" customWidth="1"/>
    <col min="12034" max="12034" width="9.7109375" style="17" customWidth="1"/>
    <col min="12035" max="12035" width="10" style="17" customWidth="1"/>
    <col min="12036" max="12036" width="9.7109375" style="17" customWidth="1"/>
    <col min="12037" max="12037" width="8.7109375" style="17"/>
    <col min="12038" max="12038" width="14.28515625" style="17" customWidth="1"/>
    <col min="12039" max="12039" width="14.5703125" style="17" customWidth="1"/>
    <col min="12040" max="12040" width="8.28515625" style="17" customWidth="1"/>
    <col min="12041" max="12041" width="8.42578125" style="17" customWidth="1"/>
    <col min="12042" max="12288" width="8.7109375" style="17"/>
    <col min="12289" max="12289" width="60.5703125" style="17" customWidth="1"/>
    <col min="12290" max="12290" width="9.7109375" style="17" customWidth="1"/>
    <col min="12291" max="12291" width="10" style="17" customWidth="1"/>
    <col min="12292" max="12292" width="9.7109375" style="17" customWidth="1"/>
    <col min="12293" max="12293" width="8.7109375" style="17"/>
    <col min="12294" max="12294" width="14.28515625" style="17" customWidth="1"/>
    <col min="12295" max="12295" width="14.5703125" style="17" customWidth="1"/>
    <col min="12296" max="12296" width="8.28515625" style="17" customWidth="1"/>
    <col min="12297" max="12297" width="8.42578125" style="17" customWidth="1"/>
    <col min="12298" max="12544" width="8.7109375" style="17"/>
    <col min="12545" max="12545" width="60.5703125" style="17" customWidth="1"/>
    <col min="12546" max="12546" width="9.7109375" style="17" customWidth="1"/>
    <col min="12547" max="12547" width="10" style="17" customWidth="1"/>
    <col min="12548" max="12548" width="9.7109375" style="17" customWidth="1"/>
    <col min="12549" max="12549" width="8.7109375" style="17"/>
    <col min="12550" max="12550" width="14.28515625" style="17" customWidth="1"/>
    <col min="12551" max="12551" width="14.5703125" style="17" customWidth="1"/>
    <col min="12552" max="12552" width="8.28515625" style="17" customWidth="1"/>
    <col min="12553" max="12553" width="8.42578125" style="17" customWidth="1"/>
    <col min="12554" max="12800" width="8.7109375" style="17"/>
    <col min="12801" max="12801" width="60.5703125" style="17" customWidth="1"/>
    <col min="12802" max="12802" width="9.7109375" style="17" customWidth="1"/>
    <col min="12803" max="12803" width="10" style="17" customWidth="1"/>
    <col min="12804" max="12804" width="9.7109375" style="17" customWidth="1"/>
    <col min="12805" max="12805" width="8.7109375" style="17"/>
    <col min="12806" max="12806" width="14.28515625" style="17" customWidth="1"/>
    <col min="12807" max="12807" width="14.5703125" style="17" customWidth="1"/>
    <col min="12808" max="12808" width="8.28515625" style="17" customWidth="1"/>
    <col min="12809" max="12809" width="8.42578125" style="17" customWidth="1"/>
    <col min="12810" max="13056" width="8.7109375" style="17"/>
    <col min="13057" max="13057" width="60.5703125" style="17" customWidth="1"/>
    <col min="13058" max="13058" width="9.7109375" style="17" customWidth="1"/>
    <col min="13059" max="13059" width="10" style="17" customWidth="1"/>
    <col min="13060" max="13060" width="9.7109375" style="17" customWidth="1"/>
    <col min="13061" max="13061" width="8.7109375" style="17"/>
    <col min="13062" max="13062" width="14.28515625" style="17" customWidth="1"/>
    <col min="13063" max="13063" width="14.5703125" style="17" customWidth="1"/>
    <col min="13064" max="13064" width="8.28515625" style="17" customWidth="1"/>
    <col min="13065" max="13065" width="8.42578125" style="17" customWidth="1"/>
    <col min="13066" max="13312" width="8.7109375" style="17"/>
    <col min="13313" max="13313" width="60.5703125" style="17" customWidth="1"/>
    <col min="13314" max="13314" width="9.7109375" style="17" customWidth="1"/>
    <col min="13315" max="13315" width="10" style="17" customWidth="1"/>
    <col min="13316" max="13316" width="9.7109375" style="17" customWidth="1"/>
    <col min="13317" max="13317" width="8.7109375" style="17"/>
    <col min="13318" max="13318" width="14.28515625" style="17" customWidth="1"/>
    <col min="13319" max="13319" width="14.5703125" style="17" customWidth="1"/>
    <col min="13320" max="13320" width="8.28515625" style="17" customWidth="1"/>
    <col min="13321" max="13321" width="8.42578125" style="17" customWidth="1"/>
    <col min="13322" max="13568" width="8.7109375" style="17"/>
    <col min="13569" max="13569" width="60.5703125" style="17" customWidth="1"/>
    <col min="13570" max="13570" width="9.7109375" style="17" customWidth="1"/>
    <col min="13571" max="13571" width="10" style="17" customWidth="1"/>
    <col min="13572" max="13572" width="9.7109375" style="17" customWidth="1"/>
    <col min="13573" max="13573" width="8.7109375" style="17"/>
    <col min="13574" max="13574" width="14.28515625" style="17" customWidth="1"/>
    <col min="13575" max="13575" width="14.5703125" style="17" customWidth="1"/>
    <col min="13576" max="13576" width="8.28515625" style="17" customWidth="1"/>
    <col min="13577" max="13577" width="8.42578125" style="17" customWidth="1"/>
    <col min="13578" max="13824" width="8.7109375" style="17"/>
    <col min="13825" max="13825" width="60.5703125" style="17" customWidth="1"/>
    <col min="13826" max="13826" width="9.7109375" style="17" customWidth="1"/>
    <col min="13827" max="13827" width="10" style="17" customWidth="1"/>
    <col min="13828" max="13828" width="9.7109375" style="17" customWidth="1"/>
    <col min="13829" max="13829" width="8.7109375" style="17"/>
    <col min="13830" max="13830" width="14.28515625" style="17" customWidth="1"/>
    <col min="13831" max="13831" width="14.5703125" style="17" customWidth="1"/>
    <col min="13832" max="13832" width="8.28515625" style="17" customWidth="1"/>
    <col min="13833" max="13833" width="8.42578125" style="17" customWidth="1"/>
    <col min="13834" max="14080" width="8.7109375" style="17"/>
    <col min="14081" max="14081" width="60.5703125" style="17" customWidth="1"/>
    <col min="14082" max="14082" width="9.7109375" style="17" customWidth="1"/>
    <col min="14083" max="14083" width="10" style="17" customWidth="1"/>
    <col min="14084" max="14084" width="9.7109375" style="17" customWidth="1"/>
    <col min="14085" max="14085" width="8.7109375" style="17"/>
    <col min="14086" max="14086" width="14.28515625" style="17" customWidth="1"/>
    <col min="14087" max="14087" width="14.5703125" style="17" customWidth="1"/>
    <col min="14088" max="14088" width="8.28515625" style="17" customWidth="1"/>
    <col min="14089" max="14089" width="8.42578125" style="17" customWidth="1"/>
    <col min="14090" max="14336" width="8.7109375" style="17"/>
    <col min="14337" max="14337" width="60.5703125" style="17" customWidth="1"/>
    <col min="14338" max="14338" width="9.7109375" style="17" customWidth="1"/>
    <col min="14339" max="14339" width="10" style="17" customWidth="1"/>
    <col min="14340" max="14340" width="9.7109375" style="17" customWidth="1"/>
    <col min="14341" max="14341" width="8.7109375" style="17"/>
    <col min="14342" max="14342" width="14.28515625" style="17" customWidth="1"/>
    <col min="14343" max="14343" width="14.5703125" style="17" customWidth="1"/>
    <col min="14344" max="14344" width="8.28515625" style="17" customWidth="1"/>
    <col min="14345" max="14345" width="8.42578125" style="17" customWidth="1"/>
    <col min="14346" max="14592" width="8.7109375" style="17"/>
    <col min="14593" max="14593" width="60.5703125" style="17" customWidth="1"/>
    <col min="14594" max="14594" width="9.7109375" style="17" customWidth="1"/>
    <col min="14595" max="14595" width="10" style="17" customWidth="1"/>
    <col min="14596" max="14596" width="9.7109375" style="17" customWidth="1"/>
    <col min="14597" max="14597" width="8.7109375" style="17"/>
    <col min="14598" max="14598" width="14.28515625" style="17" customWidth="1"/>
    <col min="14599" max="14599" width="14.5703125" style="17" customWidth="1"/>
    <col min="14600" max="14600" width="8.28515625" style="17" customWidth="1"/>
    <col min="14601" max="14601" width="8.42578125" style="17" customWidth="1"/>
    <col min="14602" max="14848" width="8.7109375" style="17"/>
    <col min="14849" max="14849" width="60.5703125" style="17" customWidth="1"/>
    <col min="14850" max="14850" width="9.7109375" style="17" customWidth="1"/>
    <col min="14851" max="14851" width="10" style="17" customWidth="1"/>
    <col min="14852" max="14852" width="9.7109375" style="17" customWidth="1"/>
    <col min="14853" max="14853" width="8.7109375" style="17"/>
    <col min="14854" max="14854" width="14.28515625" style="17" customWidth="1"/>
    <col min="14855" max="14855" width="14.5703125" style="17" customWidth="1"/>
    <col min="14856" max="14856" width="8.28515625" style="17" customWidth="1"/>
    <col min="14857" max="14857" width="8.42578125" style="17" customWidth="1"/>
    <col min="14858" max="15104" width="8.7109375" style="17"/>
    <col min="15105" max="15105" width="60.5703125" style="17" customWidth="1"/>
    <col min="15106" max="15106" width="9.7109375" style="17" customWidth="1"/>
    <col min="15107" max="15107" width="10" style="17" customWidth="1"/>
    <col min="15108" max="15108" width="9.7109375" style="17" customWidth="1"/>
    <col min="15109" max="15109" width="8.7109375" style="17"/>
    <col min="15110" max="15110" width="14.28515625" style="17" customWidth="1"/>
    <col min="15111" max="15111" width="14.5703125" style="17" customWidth="1"/>
    <col min="15112" max="15112" width="8.28515625" style="17" customWidth="1"/>
    <col min="15113" max="15113" width="8.42578125" style="17" customWidth="1"/>
    <col min="15114" max="15360" width="8.7109375" style="17"/>
    <col min="15361" max="15361" width="60.5703125" style="17" customWidth="1"/>
    <col min="15362" max="15362" width="9.7109375" style="17" customWidth="1"/>
    <col min="15363" max="15363" width="10" style="17" customWidth="1"/>
    <col min="15364" max="15364" width="9.7109375" style="17" customWidth="1"/>
    <col min="15365" max="15365" width="8.7109375" style="17"/>
    <col min="15366" max="15366" width="14.28515625" style="17" customWidth="1"/>
    <col min="15367" max="15367" width="14.5703125" style="17" customWidth="1"/>
    <col min="15368" max="15368" width="8.28515625" style="17" customWidth="1"/>
    <col min="15369" max="15369" width="8.42578125" style="17" customWidth="1"/>
    <col min="15370" max="15616" width="8.7109375" style="17"/>
    <col min="15617" max="15617" width="60.5703125" style="17" customWidth="1"/>
    <col min="15618" max="15618" width="9.7109375" style="17" customWidth="1"/>
    <col min="15619" max="15619" width="10" style="17" customWidth="1"/>
    <col min="15620" max="15620" width="9.7109375" style="17" customWidth="1"/>
    <col min="15621" max="15621" width="8.7109375" style="17"/>
    <col min="15622" max="15622" width="14.28515625" style="17" customWidth="1"/>
    <col min="15623" max="15623" width="14.5703125" style="17" customWidth="1"/>
    <col min="15624" max="15624" width="8.28515625" style="17" customWidth="1"/>
    <col min="15625" max="15625" width="8.42578125" style="17" customWidth="1"/>
    <col min="15626" max="15872" width="8.7109375" style="17"/>
    <col min="15873" max="15873" width="60.5703125" style="17" customWidth="1"/>
    <col min="15874" max="15874" width="9.7109375" style="17" customWidth="1"/>
    <col min="15875" max="15875" width="10" style="17" customWidth="1"/>
    <col min="15876" max="15876" width="9.7109375" style="17" customWidth="1"/>
    <col min="15877" max="15877" width="8.7109375" style="17"/>
    <col min="15878" max="15878" width="14.28515625" style="17" customWidth="1"/>
    <col min="15879" max="15879" width="14.5703125" style="17" customWidth="1"/>
    <col min="15880" max="15880" width="8.28515625" style="17" customWidth="1"/>
    <col min="15881" max="15881" width="8.42578125" style="17" customWidth="1"/>
    <col min="15882" max="16128" width="8.7109375" style="17"/>
    <col min="16129" max="16129" width="60.5703125" style="17" customWidth="1"/>
    <col min="16130" max="16130" width="9.7109375" style="17" customWidth="1"/>
    <col min="16131" max="16131" width="10" style="17" customWidth="1"/>
    <col min="16132" max="16132" width="9.7109375" style="17" customWidth="1"/>
    <col min="16133" max="16133" width="8.7109375" style="17"/>
    <col min="16134" max="16134" width="14.28515625" style="17" customWidth="1"/>
    <col min="16135" max="16135" width="14.5703125" style="17" customWidth="1"/>
    <col min="16136" max="16136" width="8.28515625" style="17" customWidth="1"/>
    <col min="16137" max="16137" width="8.42578125" style="17" customWidth="1"/>
    <col min="16138" max="16384" width="8.7109375" style="17"/>
  </cols>
  <sheetData>
    <row r="1" spans="1:9" x14ac:dyDescent="0.2">
      <c r="A1" s="43"/>
      <c r="B1" s="15"/>
    </row>
    <row r="2" spans="1:9" ht="15.75" x14ac:dyDescent="0.25">
      <c r="A2" s="43"/>
      <c r="C2" s="80"/>
      <c r="D2" s="80"/>
      <c r="E2" s="80"/>
      <c r="G2" s="80"/>
      <c r="H2" s="80"/>
    </row>
    <row r="3" spans="1:9" x14ac:dyDescent="0.2">
      <c r="A3" s="43" t="s">
        <v>153</v>
      </c>
      <c r="B3" s="15" t="s">
        <v>150</v>
      </c>
    </row>
    <row r="4" spans="1:9" x14ac:dyDescent="0.2">
      <c r="A4" s="34"/>
      <c r="B4" s="15"/>
    </row>
    <row r="5" spans="1:9" x14ac:dyDescent="0.2">
      <c r="A5" s="43" t="s">
        <v>154</v>
      </c>
      <c r="B5" s="15" t="s">
        <v>152</v>
      </c>
    </row>
    <row r="6" spans="1:9" ht="16.5" thickBot="1" x14ac:dyDescent="0.3">
      <c r="A6" s="81"/>
      <c r="B6" s="15"/>
      <c r="C6" s="80"/>
      <c r="D6" s="80"/>
      <c r="E6" s="80"/>
      <c r="G6" s="80"/>
      <c r="H6" s="80"/>
    </row>
    <row r="7" spans="1:9" ht="16.5" thickBot="1" x14ac:dyDescent="0.3">
      <c r="A7" s="82" t="s">
        <v>98</v>
      </c>
      <c r="C7" s="83" t="s">
        <v>32</v>
      </c>
      <c r="D7" s="83" t="s">
        <v>33</v>
      </c>
      <c r="E7" s="83" t="s">
        <v>34</v>
      </c>
      <c r="G7" s="128" t="s">
        <v>155</v>
      </c>
      <c r="H7" s="129"/>
      <c r="I7" s="130"/>
    </row>
    <row r="8" spans="1:9" ht="13.5" thickBot="1" x14ac:dyDescent="0.25">
      <c r="A8" s="84" t="s">
        <v>111</v>
      </c>
      <c r="C8" s="85">
        <v>1.0029999999999999</v>
      </c>
      <c r="D8" s="85">
        <v>0.98599999999999999</v>
      </c>
      <c r="E8" s="85">
        <v>1.718</v>
      </c>
      <c r="G8" s="112"/>
      <c r="H8" s="112"/>
      <c r="I8" s="112"/>
    </row>
    <row r="9" spans="1:9" ht="13.5" thickBot="1" x14ac:dyDescent="0.25">
      <c r="A9" s="86" t="s">
        <v>35</v>
      </c>
      <c r="C9" s="87">
        <v>0.97499999999999998</v>
      </c>
      <c r="D9" s="87">
        <v>0.91100000000000003</v>
      </c>
      <c r="E9" s="87">
        <v>1.173</v>
      </c>
      <c r="G9" s="112"/>
      <c r="H9" s="112"/>
      <c r="I9" s="112"/>
    </row>
    <row r="11" spans="1:9" x14ac:dyDescent="0.2">
      <c r="A11" s="36"/>
      <c r="B11" s="36"/>
      <c r="C11" s="36"/>
      <c r="D11" s="36"/>
      <c r="E11" s="36"/>
      <c r="F11" s="88" t="s">
        <v>110</v>
      </c>
      <c r="G11" s="89" t="s">
        <v>41</v>
      </c>
    </row>
    <row r="12" spans="1:9" x14ac:dyDescent="0.2">
      <c r="A12" s="36"/>
      <c r="B12" s="36"/>
      <c r="C12" s="109" t="s">
        <v>36</v>
      </c>
      <c r="D12" s="109" t="s">
        <v>37</v>
      </c>
      <c r="E12" s="109" t="s">
        <v>38</v>
      </c>
      <c r="F12" s="91" t="s">
        <v>39</v>
      </c>
      <c r="G12" s="92" t="s">
        <v>39</v>
      </c>
    </row>
    <row r="13" spans="1:9" x14ac:dyDescent="0.2">
      <c r="A13" s="83" t="s">
        <v>1</v>
      </c>
      <c r="B13" s="110" t="s">
        <v>0</v>
      </c>
      <c r="C13" s="109" t="s">
        <v>28</v>
      </c>
      <c r="D13" s="109" t="s">
        <v>33</v>
      </c>
      <c r="E13" s="109" t="s">
        <v>28</v>
      </c>
      <c r="F13" s="91" t="s">
        <v>40</v>
      </c>
      <c r="G13" s="92" t="s">
        <v>40</v>
      </c>
    </row>
    <row r="14" spans="1:9" x14ac:dyDescent="0.2">
      <c r="A14" s="111" t="s">
        <v>23</v>
      </c>
      <c r="B14" s="113">
        <v>11976</v>
      </c>
      <c r="C14" s="131">
        <v>1.78</v>
      </c>
      <c r="D14" s="132">
        <v>2.2599999999999998</v>
      </c>
      <c r="E14" s="133">
        <v>0.28999999999999998</v>
      </c>
      <c r="F14" s="93">
        <f>+(+C14*$C$8)+(+D14*$D$8)+(+E14*$E$8)</f>
        <v>4.5119199999999999</v>
      </c>
      <c r="G14" s="94">
        <f>+(+C14*$C$9)+(+D14*$D$9)+(+E14*$E$9)</f>
        <v>4.1345299999999998</v>
      </c>
      <c r="I14" s="34" t="s">
        <v>149</v>
      </c>
    </row>
    <row r="15" spans="1:9" x14ac:dyDescent="0.2">
      <c r="A15" s="111" t="s">
        <v>24</v>
      </c>
      <c r="B15" s="113">
        <v>11981</v>
      </c>
      <c r="C15" s="132">
        <v>1.1399999999999999</v>
      </c>
      <c r="D15" s="132">
        <v>1.68</v>
      </c>
      <c r="E15" s="132">
        <v>0.21</v>
      </c>
      <c r="F15" s="93">
        <f t="shared" ref="F15:F46" si="0">+(+C15*$C$8)+(+D15*$D$8)+(+E15*$E$8)</f>
        <v>3.1606800000000002</v>
      </c>
      <c r="G15" s="94">
        <f t="shared" ref="G15:G46" si="1">+(+C15*$C$9)+(+D15*$D$9)+(+E15*$E$9)</f>
        <v>2.8883100000000002</v>
      </c>
    </row>
    <row r="16" spans="1:9" x14ac:dyDescent="0.2">
      <c r="A16" s="111" t="s">
        <v>54</v>
      </c>
      <c r="B16" s="113">
        <v>11982</v>
      </c>
      <c r="C16" s="132">
        <v>1.34</v>
      </c>
      <c r="D16" s="132">
        <v>1.74</v>
      </c>
      <c r="E16" s="133">
        <v>0.23</v>
      </c>
      <c r="F16" s="93">
        <f t="shared" si="0"/>
        <v>3.4548000000000001</v>
      </c>
      <c r="G16" s="94">
        <f t="shared" si="1"/>
        <v>3.1614299999999997</v>
      </c>
    </row>
    <row r="17" spans="1:7" x14ac:dyDescent="0.2">
      <c r="A17" s="111" t="s">
        <v>55</v>
      </c>
      <c r="B17" s="113">
        <v>11983</v>
      </c>
      <c r="C17" s="132">
        <v>1.91</v>
      </c>
      <c r="D17" s="133">
        <v>2</v>
      </c>
      <c r="E17" s="132">
        <v>0.34</v>
      </c>
      <c r="F17" s="93">
        <f t="shared" si="0"/>
        <v>4.4718499999999999</v>
      </c>
      <c r="G17" s="94">
        <f t="shared" si="1"/>
        <v>4.0830700000000002</v>
      </c>
    </row>
    <row r="18" spans="1:7" x14ac:dyDescent="0.2">
      <c r="A18" s="111" t="s">
        <v>56</v>
      </c>
      <c r="B18" s="113">
        <v>55250</v>
      </c>
      <c r="C18" s="132">
        <v>3.37</v>
      </c>
      <c r="D18" s="132">
        <v>6.24</v>
      </c>
      <c r="E18" s="132">
        <v>0.4</v>
      </c>
      <c r="F18" s="93">
        <f t="shared" si="0"/>
        <v>10.219950000000001</v>
      </c>
      <c r="G18" s="94">
        <f t="shared" si="1"/>
        <v>9.4395900000000026</v>
      </c>
    </row>
    <row r="19" spans="1:7" x14ac:dyDescent="0.2">
      <c r="A19" s="111" t="s">
        <v>57</v>
      </c>
      <c r="B19" s="113">
        <v>57170</v>
      </c>
      <c r="C19" s="132">
        <v>0.91</v>
      </c>
      <c r="D19" s="132">
        <v>1.25</v>
      </c>
      <c r="E19" s="132">
        <v>0.16</v>
      </c>
      <c r="F19" s="93">
        <f t="shared" si="0"/>
        <v>2.4201099999999998</v>
      </c>
      <c r="G19" s="94">
        <f t="shared" si="1"/>
        <v>2.2136799999999996</v>
      </c>
    </row>
    <row r="20" spans="1:7" x14ac:dyDescent="0.2">
      <c r="A20" s="111" t="s">
        <v>25</v>
      </c>
      <c r="B20" s="113">
        <v>58300</v>
      </c>
      <c r="C20" s="132">
        <v>1.01</v>
      </c>
      <c r="D20" s="132">
        <v>2.14</v>
      </c>
      <c r="E20" s="132">
        <v>0.1</v>
      </c>
      <c r="F20" s="93">
        <f t="shared" si="0"/>
        <v>3.2948700000000004</v>
      </c>
      <c r="G20" s="94">
        <f t="shared" si="1"/>
        <v>3.0515900000000005</v>
      </c>
    </row>
    <row r="21" spans="1:7" ht="15" x14ac:dyDescent="0.25">
      <c r="A21" s="111" t="s">
        <v>26</v>
      </c>
      <c r="B21" s="113">
        <v>58301</v>
      </c>
      <c r="C21" s="134">
        <v>1.27</v>
      </c>
      <c r="D21" s="132">
        <v>1.8</v>
      </c>
      <c r="E21" s="132">
        <v>0.21</v>
      </c>
      <c r="F21" s="93">
        <f t="shared" si="0"/>
        <v>3.4093900000000001</v>
      </c>
      <c r="G21" s="94">
        <f t="shared" si="1"/>
        <v>3.1243799999999999</v>
      </c>
    </row>
    <row r="22" spans="1:7" ht="15" x14ac:dyDescent="0.25">
      <c r="A22" s="111" t="s">
        <v>27</v>
      </c>
      <c r="B22" s="113">
        <v>96372</v>
      </c>
      <c r="C22" s="134">
        <v>0.17</v>
      </c>
      <c r="D22" s="132">
        <v>0.25</v>
      </c>
      <c r="E22" s="132">
        <v>0.01</v>
      </c>
      <c r="F22" s="93">
        <f t="shared" si="0"/>
        <v>0.43418999999999996</v>
      </c>
      <c r="G22" s="94">
        <f t="shared" si="1"/>
        <v>0.40523000000000003</v>
      </c>
    </row>
    <row r="23" spans="1:7" ht="15" x14ac:dyDescent="0.25">
      <c r="A23" s="111" t="s">
        <v>85</v>
      </c>
      <c r="B23" s="113">
        <v>99202</v>
      </c>
      <c r="C23" s="134">
        <v>0.93</v>
      </c>
      <c r="D23" s="132">
        <v>1.1599999999999999</v>
      </c>
      <c r="E23" s="132">
        <v>7.0000000000000007E-2</v>
      </c>
      <c r="F23" s="93">
        <f t="shared" si="0"/>
        <v>2.1968099999999997</v>
      </c>
      <c r="G23" s="94">
        <f t="shared" si="1"/>
        <v>2.04562</v>
      </c>
    </row>
    <row r="24" spans="1:7" x14ac:dyDescent="0.2">
      <c r="A24" s="111" t="s">
        <v>86</v>
      </c>
      <c r="B24" s="113">
        <v>99203</v>
      </c>
      <c r="C24" s="132">
        <v>1.6</v>
      </c>
      <c r="D24" s="132">
        <v>1.61</v>
      </c>
      <c r="E24" s="132">
        <v>0.16</v>
      </c>
      <c r="F24" s="93">
        <f t="shared" si="0"/>
        <v>3.4671400000000001</v>
      </c>
      <c r="G24" s="94">
        <f t="shared" si="1"/>
        <v>3.2143900000000003</v>
      </c>
    </row>
    <row r="25" spans="1:7" x14ac:dyDescent="0.2">
      <c r="A25" s="111" t="s">
        <v>87</v>
      </c>
      <c r="B25" s="113">
        <v>99204</v>
      </c>
      <c r="C25" s="132">
        <v>2.6</v>
      </c>
      <c r="D25" s="132">
        <v>2.21</v>
      </c>
      <c r="E25" s="132">
        <v>0.24</v>
      </c>
      <c r="F25" s="93">
        <f t="shared" si="0"/>
        <v>5.1991799999999992</v>
      </c>
      <c r="G25" s="94">
        <f t="shared" si="1"/>
        <v>4.8298300000000012</v>
      </c>
    </row>
    <row r="26" spans="1:7" x14ac:dyDescent="0.2">
      <c r="A26" s="111" t="s">
        <v>88</v>
      </c>
      <c r="B26" s="113">
        <v>99205</v>
      </c>
      <c r="C26" s="132">
        <v>3.5</v>
      </c>
      <c r="D26" s="132">
        <v>2.83</v>
      </c>
      <c r="E26" s="132">
        <v>0.34</v>
      </c>
      <c r="F26" s="93">
        <f t="shared" si="0"/>
        <v>6.8849999999999998</v>
      </c>
      <c r="G26" s="94">
        <f t="shared" si="1"/>
        <v>6.3894500000000001</v>
      </c>
    </row>
    <row r="27" spans="1:7" x14ac:dyDescent="0.2">
      <c r="A27" s="111" t="s">
        <v>89</v>
      </c>
      <c r="B27" s="113">
        <v>99211</v>
      </c>
      <c r="C27" s="135">
        <v>0.18</v>
      </c>
      <c r="D27" s="135">
        <v>0.51</v>
      </c>
      <c r="E27" s="135">
        <v>0.01</v>
      </c>
      <c r="F27" s="93">
        <f t="shared" si="0"/>
        <v>0.70057999999999998</v>
      </c>
      <c r="G27" s="94">
        <f t="shared" si="1"/>
        <v>0.65183999999999997</v>
      </c>
    </row>
    <row r="28" spans="1:7" x14ac:dyDescent="0.2">
      <c r="A28" s="111" t="s">
        <v>90</v>
      </c>
      <c r="B28" s="113">
        <v>99212</v>
      </c>
      <c r="C28" s="135">
        <v>0.7</v>
      </c>
      <c r="D28" s="135">
        <v>0.95</v>
      </c>
      <c r="E28" s="135">
        <v>0.05</v>
      </c>
      <c r="F28" s="93">
        <f t="shared" si="0"/>
        <v>1.7246999999999999</v>
      </c>
      <c r="G28" s="94">
        <f t="shared" si="1"/>
        <v>1.6066</v>
      </c>
    </row>
    <row r="29" spans="1:7" x14ac:dyDescent="0.2">
      <c r="A29" s="111" t="s">
        <v>91</v>
      </c>
      <c r="B29" s="113">
        <v>99213</v>
      </c>
      <c r="C29" s="135">
        <v>1.3</v>
      </c>
      <c r="D29" s="135">
        <v>1.35</v>
      </c>
      <c r="E29" s="135">
        <v>0.1</v>
      </c>
      <c r="F29" s="93">
        <f t="shared" si="0"/>
        <v>2.8068</v>
      </c>
      <c r="G29" s="94">
        <f t="shared" si="1"/>
        <v>2.6146500000000001</v>
      </c>
    </row>
    <row r="30" spans="1:7" x14ac:dyDescent="0.2">
      <c r="A30" s="111" t="s">
        <v>92</v>
      </c>
      <c r="B30" s="113">
        <v>99214</v>
      </c>
      <c r="C30" s="135">
        <v>1.92</v>
      </c>
      <c r="D30" s="135">
        <v>1.8</v>
      </c>
      <c r="E30" s="135">
        <v>0.15</v>
      </c>
      <c r="F30" s="93">
        <f t="shared" si="0"/>
        <v>3.9582599999999992</v>
      </c>
      <c r="G30" s="94">
        <f t="shared" si="1"/>
        <v>3.6877499999999999</v>
      </c>
    </row>
    <row r="31" spans="1:7" x14ac:dyDescent="0.2">
      <c r="A31" s="111" t="s">
        <v>93</v>
      </c>
      <c r="B31" s="113">
        <v>99215</v>
      </c>
      <c r="C31" s="135">
        <v>2.8</v>
      </c>
      <c r="D31" s="135">
        <v>2.42</v>
      </c>
      <c r="E31" s="135">
        <v>0.21</v>
      </c>
      <c r="F31" s="93">
        <f t="shared" si="0"/>
        <v>5.555299999999999</v>
      </c>
      <c r="G31" s="94">
        <f t="shared" si="1"/>
        <v>5.1809500000000002</v>
      </c>
    </row>
    <row r="32" spans="1:7" x14ac:dyDescent="0.2">
      <c r="A32" s="111" t="s">
        <v>58</v>
      </c>
      <c r="B32" s="113">
        <v>99383</v>
      </c>
      <c r="C32" s="135">
        <v>1.7</v>
      </c>
      <c r="D32" s="135">
        <v>1.77</v>
      </c>
      <c r="E32" s="135">
        <v>0.1</v>
      </c>
      <c r="F32" s="93">
        <f t="shared" si="0"/>
        <v>3.6221199999999998</v>
      </c>
      <c r="G32" s="94">
        <f t="shared" si="1"/>
        <v>3.38727</v>
      </c>
    </row>
    <row r="33" spans="1:7" x14ac:dyDescent="0.2">
      <c r="A33" s="111" t="s">
        <v>59</v>
      </c>
      <c r="B33" s="113">
        <v>99384</v>
      </c>
      <c r="C33" s="135">
        <v>2</v>
      </c>
      <c r="D33" s="135">
        <v>1.88</v>
      </c>
      <c r="E33" s="135">
        <v>0.13</v>
      </c>
      <c r="F33" s="93">
        <f t="shared" si="0"/>
        <v>4.0830199999999994</v>
      </c>
      <c r="G33" s="94">
        <f t="shared" si="1"/>
        <v>3.8151700000000002</v>
      </c>
    </row>
    <row r="34" spans="1:7" x14ac:dyDescent="0.2">
      <c r="A34" s="111" t="s">
        <v>60</v>
      </c>
      <c r="B34" s="113">
        <v>99385</v>
      </c>
      <c r="C34" s="135">
        <v>1.92</v>
      </c>
      <c r="D34" s="135">
        <v>1.85</v>
      </c>
      <c r="E34" s="135">
        <v>0.13</v>
      </c>
      <c r="F34" s="93">
        <f t="shared" si="0"/>
        <v>3.9731999999999998</v>
      </c>
      <c r="G34" s="94">
        <f t="shared" si="1"/>
        <v>3.7098399999999998</v>
      </c>
    </row>
    <row r="35" spans="1:7" x14ac:dyDescent="0.2">
      <c r="A35" s="111" t="s">
        <v>61</v>
      </c>
      <c r="B35" s="113">
        <v>99386</v>
      </c>
      <c r="C35" s="135">
        <v>2.33</v>
      </c>
      <c r="D35" s="135">
        <v>2.0099999999999998</v>
      </c>
      <c r="E35" s="135">
        <v>0.15</v>
      </c>
      <c r="F35" s="93">
        <f t="shared" si="0"/>
        <v>4.5765499999999992</v>
      </c>
      <c r="G35" s="94">
        <f t="shared" si="1"/>
        <v>4.27881</v>
      </c>
    </row>
    <row r="36" spans="1:7" x14ac:dyDescent="0.2">
      <c r="A36" s="111" t="s">
        <v>62</v>
      </c>
      <c r="B36" s="113">
        <v>99387</v>
      </c>
      <c r="C36" s="135">
        <v>2.5</v>
      </c>
      <c r="D36" s="135">
        <v>2.2200000000000002</v>
      </c>
      <c r="E36" s="135">
        <v>0.16</v>
      </c>
      <c r="F36" s="93">
        <f t="shared" si="0"/>
        <v>4.9712999999999994</v>
      </c>
      <c r="G36" s="94">
        <f t="shared" si="1"/>
        <v>4.6476000000000006</v>
      </c>
    </row>
    <row r="37" spans="1:7" x14ac:dyDescent="0.2">
      <c r="A37" s="111" t="s">
        <v>63</v>
      </c>
      <c r="B37" s="113">
        <v>99393</v>
      </c>
      <c r="C37" s="135">
        <v>1.5</v>
      </c>
      <c r="D37" s="135">
        <v>1.55</v>
      </c>
      <c r="E37" s="135">
        <v>0.08</v>
      </c>
      <c r="F37" s="93">
        <f t="shared" si="0"/>
        <v>3.1702399999999997</v>
      </c>
      <c r="G37" s="94">
        <f t="shared" si="1"/>
        <v>2.9683900000000003</v>
      </c>
    </row>
    <row r="38" spans="1:7" x14ac:dyDescent="0.2">
      <c r="A38" s="111" t="s">
        <v>64</v>
      </c>
      <c r="B38" s="113">
        <v>99394</v>
      </c>
      <c r="C38" s="135">
        <v>1.7</v>
      </c>
      <c r="D38" s="135">
        <v>1.62</v>
      </c>
      <c r="E38" s="135">
        <v>0.1</v>
      </c>
      <c r="F38" s="93">
        <f t="shared" si="0"/>
        <v>3.4742199999999999</v>
      </c>
      <c r="G38" s="94">
        <f t="shared" si="1"/>
        <v>3.2506200000000005</v>
      </c>
    </row>
    <row r="39" spans="1:7" x14ac:dyDescent="0.2">
      <c r="A39" s="111" t="s">
        <v>65</v>
      </c>
      <c r="B39" s="113">
        <v>99395</v>
      </c>
      <c r="C39" s="135">
        <v>1.75</v>
      </c>
      <c r="D39" s="135">
        <v>1.65</v>
      </c>
      <c r="E39" s="135">
        <v>0.12</v>
      </c>
      <c r="F39" s="93">
        <f t="shared" si="0"/>
        <v>3.5883099999999994</v>
      </c>
      <c r="G39" s="94">
        <f t="shared" si="1"/>
        <v>3.3501599999999998</v>
      </c>
    </row>
    <row r="40" spans="1:7" x14ac:dyDescent="0.2">
      <c r="A40" s="111" t="s">
        <v>66</v>
      </c>
      <c r="B40" s="113">
        <v>99396</v>
      </c>
      <c r="C40" s="135">
        <v>1.9</v>
      </c>
      <c r="D40" s="135">
        <v>1.71</v>
      </c>
      <c r="E40" s="135">
        <v>0.13</v>
      </c>
      <c r="F40" s="93">
        <f t="shared" si="0"/>
        <v>3.8150999999999997</v>
      </c>
      <c r="G40" s="94">
        <f t="shared" si="1"/>
        <v>3.5628000000000002</v>
      </c>
    </row>
    <row r="41" spans="1:7" x14ac:dyDescent="0.2">
      <c r="A41" s="111" t="s">
        <v>67</v>
      </c>
      <c r="B41" s="113">
        <v>99397</v>
      </c>
      <c r="C41" s="135">
        <v>2</v>
      </c>
      <c r="D41" s="135">
        <v>1.9</v>
      </c>
      <c r="E41" s="135">
        <v>0.13</v>
      </c>
      <c r="F41" s="93">
        <f t="shared" si="0"/>
        <v>4.1027399999999998</v>
      </c>
      <c r="G41" s="94">
        <f t="shared" si="1"/>
        <v>3.8333899999999996</v>
      </c>
    </row>
    <row r="42" spans="1:7" x14ac:dyDescent="0.2">
      <c r="A42" s="104" t="s">
        <v>129</v>
      </c>
      <c r="B42" s="114" t="s">
        <v>130</v>
      </c>
      <c r="C42" s="103"/>
      <c r="D42" s="103"/>
      <c r="E42" s="103"/>
      <c r="F42" s="93">
        <f t="shared" si="0"/>
        <v>0</v>
      </c>
      <c r="G42" s="94">
        <f t="shared" si="1"/>
        <v>0</v>
      </c>
    </row>
    <row r="43" spans="1:7" x14ac:dyDescent="0.2">
      <c r="A43" s="104" t="s">
        <v>129</v>
      </c>
      <c r="B43" s="114" t="s">
        <v>130</v>
      </c>
      <c r="C43" s="103"/>
      <c r="D43" s="103"/>
      <c r="E43" s="103"/>
      <c r="F43" s="93">
        <f t="shared" si="0"/>
        <v>0</v>
      </c>
      <c r="G43" s="94">
        <f t="shared" si="1"/>
        <v>0</v>
      </c>
    </row>
    <row r="44" spans="1:7" x14ac:dyDescent="0.2">
      <c r="A44" s="104" t="s">
        <v>129</v>
      </c>
      <c r="B44" s="114" t="s">
        <v>130</v>
      </c>
      <c r="C44" s="103"/>
      <c r="D44" s="103"/>
      <c r="E44" s="103"/>
      <c r="F44" s="93">
        <f t="shared" si="0"/>
        <v>0</v>
      </c>
      <c r="G44" s="94">
        <f t="shared" si="1"/>
        <v>0</v>
      </c>
    </row>
    <row r="45" spans="1:7" x14ac:dyDescent="0.2">
      <c r="A45" s="104" t="s">
        <v>129</v>
      </c>
      <c r="B45" s="114" t="s">
        <v>130</v>
      </c>
      <c r="C45" s="103"/>
      <c r="D45" s="103"/>
      <c r="E45" s="103"/>
      <c r="F45" s="93">
        <f t="shared" si="0"/>
        <v>0</v>
      </c>
      <c r="G45" s="94">
        <f t="shared" si="1"/>
        <v>0</v>
      </c>
    </row>
    <row r="46" spans="1:7" x14ac:dyDescent="0.2">
      <c r="A46" s="104" t="s">
        <v>129</v>
      </c>
      <c r="B46" s="114" t="s">
        <v>130</v>
      </c>
      <c r="C46" s="103"/>
      <c r="D46" s="103"/>
      <c r="E46" s="103"/>
      <c r="F46" s="93">
        <f t="shared" si="0"/>
        <v>0</v>
      </c>
      <c r="G46" s="94">
        <f t="shared" si="1"/>
        <v>0</v>
      </c>
    </row>
    <row r="48" spans="1:7" ht="15.75" x14ac:dyDescent="0.25">
      <c r="A48" s="80"/>
    </row>
    <row r="51" spans="2:4" ht="13.5" x14ac:dyDescent="0.25">
      <c r="B51" s="95"/>
      <c r="C51" s="95"/>
      <c r="D51" s="96"/>
    </row>
    <row r="52" spans="2:4" ht="13.5" x14ac:dyDescent="0.25">
      <c r="B52" s="95"/>
      <c r="C52" s="95"/>
      <c r="D52" s="96"/>
    </row>
  </sheetData>
  <hyperlinks>
    <hyperlink ref="B3" r:id="rId1" location="gpci-value-table" display="https://www.cgm.com/usa_en/articles/articles/gpci-geographic-practice-cost-indices.html - gpci-value-table" xr:uid="{FAB5E017-80D3-49B7-ACF7-FF4770CA51E0}"/>
    <hyperlink ref="B5" r:id="rId2" xr:uid="{D50E505F-ED02-4BB0-8D14-AE89965A9250}"/>
  </hyperlinks>
  <printOptions horizontalCentered="1"/>
  <pageMargins left="0.7" right="0.7" top="0.75" bottom="0.75" header="0.3" footer="0.3"/>
  <pageSetup scale="53" orientation="landscape" r:id="rId3"/>
  <headerFooter>
    <oddHeader>&amp;C&amp;"Arial,Bold"&amp;16Instructions for Fee Setting Worksheet 
Follow Steps One through Step Six</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27"/>
  <sheetViews>
    <sheetView zoomScale="120" zoomScaleNormal="120" workbookViewId="0">
      <selection activeCell="A7" sqref="A7"/>
    </sheetView>
  </sheetViews>
  <sheetFormatPr defaultRowHeight="12.75" x14ac:dyDescent="0.2"/>
  <cols>
    <col min="1" max="1" width="15.42578125" customWidth="1"/>
  </cols>
  <sheetData>
    <row r="2" spans="1:19" ht="49.5" customHeight="1" x14ac:dyDescent="0.2">
      <c r="A2" s="149" t="s">
        <v>146</v>
      </c>
      <c r="B2" s="150"/>
      <c r="C2" s="150"/>
      <c r="D2" s="150"/>
      <c r="E2" s="150"/>
      <c r="F2" s="150"/>
      <c r="G2" s="150"/>
      <c r="H2" s="150"/>
      <c r="I2" s="150"/>
      <c r="J2" s="150"/>
      <c r="K2" s="150"/>
      <c r="L2" s="150"/>
      <c r="M2" s="150"/>
      <c r="N2" s="150"/>
      <c r="O2" s="150"/>
      <c r="P2" s="150"/>
      <c r="Q2" s="150"/>
      <c r="R2" s="150"/>
      <c r="S2" s="151"/>
    </row>
    <row r="4" spans="1:19" x14ac:dyDescent="0.2">
      <c r="A4" s="97" t="s">
        <v>128</v>
      </c>
      <c r="B4" s="147" t="s">
        <v>134</v>
      </c>
      <c r="C4" s="148"/>
      <c r="D4" s="148"/>
      <c r="E4" s="148"/>
      <c r="F4" s="148"/>
      <c r="G4" s="148"/>
      <c r="H4" s="148"/>
      <c r="I4" s="148"/>
      <c r="J4" s="148"/>
      <c r="K4" s="148"/>
      <c r="L4" s="148"/>
      <c r="M4" s="148"/>
      <c r="N4" s="148"/>
      <c r="O4" s="148"/>
      <c r="P4" s="148"/>
      <c r="Q4" s="148"/>
      <c r="R4" s="148"/>
      <c r="S4" s="148"/>
    </row>
    <row r="5" spans="1:19" x14ac:dyDescent="0.2">
      <c r="A5" s="108" t="s">
        <v>137</v>
      </c>
      <c r="B5" s="148"/>
      <c r="C5" s="148"/>
      <c r="D5" s="148"/>
      <c r="E5" s="148"/>
      <c r="F5" s="148"/>
      <c r="G5" s="148"/>
      <c r="H5" s="148"/>
      <c r="I5" s="148"/>
      <c r="J5" s="148"/>
      <c r="K5" s="148"/>
      <c r="L5" s="148"/>
      <c r="M5" s="148"/>
      <c r="N5" s="148"/>
      <c r="O5" s="148"/>
      <c r="P5" s="148"/>
      <c r="Q5" s="148"/>
      <c r="R5" s="148"/>
      <c r="S5" s="148"/>
    </row>
    <row r="6" spans="1:19" x14ac:dyDescent="0.2">
      <c r="B6" s="148"/>
      <c r="C6" s="148"/>
      <c r="D6" s="148"/>
      <c r="E6" s="148"/>
      <c r="F6" s="148"/>
      <c r="G6" s="148"/>
      <c r="H6" s="148"/>
      <c r="I6" s="148"/>
      <c r="J6" s="148"/>
      <c r="K6" s="148"/>
      <c r="L6" s="148"/>
      <c r="M6" s="148"/>
      <c r="N6" s="148"/>
      <c r="O6" s="148"/>
      <c r="P6" s="148"/>
      <c r="Q6" s="148"/>
      <c r="R6" s="148"/>
      <c r="S6" s="148"/>
    </row>
    <row r="7" spans="1:19" x14ac:dyDescent="0.2">
      <c r="B7" s="148"/>
      <c r="C7" s="148"/>
      <c r="D7" s="148"/>
      <c r="E7" s="148"/>
      <c r="F7" s="148"/>
      <c r="G7" s="148"/>
      <c r="H7" s="148"/>
      <c r="I7" s="148"/>
      <c r="J7" s="148"/>
      <c r="K7" s="148"/>
      <c r="L7" s="148"/>
      <c r="M7" s="148"/>
      <c r="N7" s="148"/>
      <c r="O7" s="148"/>
      <c r="P7" s="148"/>
      <c r="Q7" s="148"/>
      <c r="R7" s="148"/>
      <c r="S7" s="148"/>
    </row>
    <row r="8" spans="1:19" x14ac:dyDescent="0.2">
      <c r="B8" s="148"/>
      <c r="C8" s="148"/>
      <c r="D8" s="148"/>
      <c r="E8" s="148"/>
      <c r="F8" s="148"/>
      <c r="G8" s="148"/>
      <c r="H8" s="148"/>
      <c r="I8" s="148"/>
      <c r="J8" s="148"/>
      <c r="K8" s="148"/>
      <c r="L8" s="148"/>
      <c r="M8" s="148"/>
      <c r="N8" s="148"/>
      <c r="O8" s="148"/>
      <c r="P8" s="148"/>
      <c r="Q8" s="148"/>
      <c r="R8" s="148"/>
      <c r="S8" s="148"/>
    </row>
    <row r="9" spans="1:19" x14ac:dyDescent="0.2">
      <c r="B9" s="148"/>
      <c r="C9" s="148"/>
      <c r="D9" s="148"/>
      <c r="E9" s="148"/>
      <c r="F9" s="148"/>
      <c r="G9" s="148"/>
      <c r="H9" s="148"/>
      <c r="I9" s="148"/>
      <c r="J9" s="148"/>
      <c r="K9" s="148"/>
      <c r="L9" s="148"/>
      <c r="M9" s="148"/>
      <c r="N9" s="148"/>
      <c r="O9" s="148"/>
      <c r="P9" s="148"/>
      <c r="Q9" s="148"/>
      <c r="R9" s="148"/>
      <c r="S9" s="148"/>
    </row>
    <row r="10" spans="1:19" x14ac:dyDescent="0.2">
      <c r="B10" s="148"/>
      <c r="C10" s="148"/>
      <c r="D10" s="148"/>
      <c r="E10" s="148"/>
      <c r="F10" s="148"/>
      <c r="G10" s="148"/>
      <c r="H10" s="148"/>
      <c r="I10" s="148"/>
      <c r="J10" s="148"/>
      <c r="K10" s="148"/>
      <c r="L10" s="148"/>
      <c r="M10" s="148"/>
      <c r="N10" s="148"/>
      <c r="O10" s="148"/>
      <c r="P10" s="148"/>
      <c r="Q10" s="148"/>
      <c r="R10" s="148"/>
      <c r="S10" s="148"/>
    </row>
    <row r="11" spans="1:19" x14ac:dyDescent="0.2">
      <c r="B11" s="148"/>
      <c r="C11" s="148"/>
      <c r="D11" s="148"/>
      <c r="E11" s="148"/>
      <c r="F11" s="148"/>
      <c r="G11" s="148"/>
      <c r="H11" s="148"/>
      <c r="I11" s="148"/>
      <c r="J11" s="148"/>
      <c r="K11" s="148"/>
      <c r="L11" s="148"/>
      <c r="M11" s="148"/>
      <c r="N11" s="148"/>
      <c r="O11" s="148"/>
      <c r="P11" s="148"/>
      <c r="Q11" s="148"/>
      <c r="R11" s="148"/>
      <c r="S11" s="148"/>
    </row>
    <row r="12" spans="1:19" x14ac:dyDescent="0.2">
      <c r="B12" s="148"/>
      <c r="C12" s="148"/>
      <c r="D12" s="148"/>
      <c r="E12" s="148"/>
      <c r="F12" s="148"/>
      <c r="G12" s="148"/>
      <c r="H12" s="148"/>
      <c r="I12" s="148"/>
      <c r="J12" s="148"/>
      <c r="K12" s="148"/>
      <c r="L12" s="148"/>
      <c r="M12" s="148"/>
      <c r="N12" s="148"/>
      <c r="O12" s="148"/>
      <c r="P12" s="148"/>
      <c r="Q12" s="148"/>
      <c r="R12" s="148"/>
      <c r="S12" s="148"/>
    </row>
    <row r="13" spans="1:19" x14ac:dyDescent="0.2">
      <c r="B13" s="148"/>
      <c r="C13" s="148"/>
      <c r="D13" s="148"/>
      <c r="E13" s="148"/>
      <c r="F13" s="148"/>
      <c r="G13" s="148"/>
      <c r="H13" s="148"/>
      <c r="I13" s="148"/>
      <c r="J13" s="148"/>
      <c r="K13" s="148"/>
      <c r="L13" s="148"/>
      <c r="M13" s="148"/>
      <c r="N13" s="148"/>
      <c r="O13" s="148"/>
      <c r="P13" s="148"/>
      <c r="Q13" s="148"/>
      <c r="R13" s="148"/>
      <c r="S13" s="148"/>
    </row>
    <row r="14" spans="1:19" x14ac:dyDescent="0.2">
      <c r="B14" s="148"/>
      <c r="C14" s="148"/>
      <c r="D14" s="148"/>
      <c r="E14" s="148"/>
      <c r="F14" s="148"/>
      <c r="G14" s="148"/>
      <c r="H14" s="148"/>
      <c r="I14" s="148"/>
      <c r="J14" s="148"/>
      <c r="K14" s="148"/>
      <c r="L14" s="148"/>
      <c r="M14" s="148"/>
      <c r="N14" s="148"/>
      <c r="O14" s="148"/>
      <c r="P14" s="148"/>
      <c r="Q14" s="148"/>
      <c r="R14" s="148"/>
      <c r="S14" s="148"/>
    </row>
    <row r="15" spans="1:19" x14ac:dyDescent="0.2">
      <c r="B15" s="148"/>
      <c r="C15" s="148"/>
      <c r="D15" s="148"/>
      <c r="E15" s="148"/>
      <c r="F15" s="148"/>
      <c r="G15" s="148"/>
      <c r="H15" s="148"/>
      <c r="I15" s="148"/>
      <c r="J15" s="148"/>
      <c r="K15" s="148"/>
      <c r="L15" s="148"/>
      <c r="M15" s="148"/>
      <c r="N15" s="148"/>
      <c r="O15" s="148"/>
      <c r="P15" s="148"/>
      <c r="Q15" s="148"/>
      <c r="R15" s="148"/>
      <c r="S15" s="148"/>
    </row>
    <row r="23" spans="1:19" ht="13.5" thickBot="1" x14ac:dyDescent="0.25"/>
    <row r="24" spans="1:19" x14ac:dyDescent="0.2">
      <c r="A24" s="100" t="s">
        <v>127</v>
      </c>
      <c r="B24" s="152" t="s">
        <v>136</v>
      </c>
      <c r="C24" s="152"/>
      <c r="D24" s="152"/>
      <c r="E24" s="152"/>
      <c r="F24" s="152"/>
      <c r="G24" s="152"/>
      <c r="H24" s="152"/>
      <c r="I24" s="152"/>
      <c r="J24" s="152"/>
      <c r="K24" s="152"/>
      <c r="L24" s="152"/>
      <c r="M24" s="152"/>
      <c r="N24" s="152"/>
      <c r="O24" s="152"/>
      <c r="P24" s="152"/>
      <c r="Q24" s="152"/>
      <c r="R24" s="152"/>
      <c r="S24" s="153"/>
    </row>
    <row r="25" spans="1:19" ht="12.75" customHeight="1" x14ac:dyDescent="0.2">
      <c r="A25" s="98"/>
      <c r="B25" s="154"/>
      <c r="C25" s="154"/>
      <c r="D25" s="154"/>
      <c r="E25" s="154"/>
      <c r="F25" s="154"/>
      <c r="G25" s="154"/>
      <c r="H25" s="154"/>
      <c r="I25" s="154"/>
      <c r="J25" s="154"/>
      <c r="K25" s="154"/>
      <c r="L25" s="154"/>
      <c r="M25" s="154"/>
      <c r="N25" s="154"/>
      <c r="O25" s="154"/>
      <c r="P25" s="154"/>
      <c r="Q25" s="154"/>
      <c r="R25" s="154"/>
      <c r="S25" s="155"/>
    </row>
    <row r="26" spans="1:19" x14ac:dyDescent="0.2">
      <c r="A26" s="98"/>
      <c r="B26" s="154"/>
      <c r="C26" s="154"/>
      <c r="D26" s="154"/>
      <c r="E26" s="154"/>
      <c r="F26" s="154"/>
      <c r="G26" s="154"/>
      <c r="H26" s="154"/>
      <c r="I26" s="154"/>
      <c r="J26" s="154"/>
      <c r="K26" s="154"/>
      <c r="L26" s="154"/>
      <c r="M26" s="154"/>
      <c r="N26" s="154"/>
      <c r="O26" s="154"/>
      <c r="P26" s="154"/>
      <c r="Q26" s="154"/>
      <c r="R26" s="154"/>
      <c r="S26" s="155"/>
    </row>
    <row r="27" spans="1:19" ht="13.5" thickBot="1" x14ac:dyDescent="0.25">
      <c r="A27" s="99"/>
      <c r="B27" s="156"/>
      <c r="C27" s="156"/>
      <c r="D27" s="156"/>
      <c r="E27" s="156"/>
      <c r="F27" s="156"/>
      <c r="G27" s="156"/>
      <c r="H27" s="156"/>
      <c r="I27" s="156"/>
      <c r="J27" s="156"/>
      <c r="K27" s="156"/>
      <c r="L27" s="156"/>
      <c r="M27" s="156"/>
      <c r="N27" s="156"/>
      <c r="O27" s="156"/>
      <c r="P27" s="156"/>
      <c r="Q27" s="156"/>
      <c r="R27" s="156"/>
      <c r="S27" s="157"/>
    </row>
  </sheetData>
  <mergeCells count="3">
    <mergeCell ref="B4:S15"/>
    <mergeCell ref="A2:S2"/>
    <mergeCell ref="B24:S27"/>
  </mergeCells>
  <printOptions horizontalCentered="1"/>
  <pageMargins left="0.7" right="0.7" top="0.75" bottom="0.75" header="0.3" footer="0.3"/>
  <pageSetup scale="66" orientation="landscape" r:id="rId1"/>
  <headerFooter>
    <oddHeader>&amp;C&amp;"Arial,Bold"&amp;16Instructions for Fee Setting Worksheet 
Follow Steps One through Step Six</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Definitions</vt:lpstr>
      <vt:lpstr>Fee Setting for Rest of Mic</vt:lpstr>
      <vt:lpstr>Fee Setting for South East</vt:lpstr>
      <vt:lpstr>RVU with GPCI Applied</vt:lpstr>
      <vt:lpstr>Explanation of Fee Setting</vt:lpstr>
      <vt:lpstr>Definitions!OLE_LINK1</vt:lpstr>
      <vt:lpstr>'Explanation of Fee Setting'!Print_Area</vt:lpstr>
      <vt:lpstr>'Fee Setting for Rest of Mic'!Print_Area</vt:lpstr>
      <vt:lpstr>'Fee Setting for South East'!Print_Area</vt:lpstr>
      <vt:lpstr>Instructions!Print_Area</vt:lpstr>
      <vt:lpstr>'RVU with GPCI Applied'!Print_Area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Zana Easton</dc:creator>
  <cp:lastModifiedBy>Utter, Stephen (DHHS)</cp:lastModifiedBy>
  <cp:lastPrinted>2019-03-19T17:26:10Z</cp:lastPrinted>
  <dcterms:created xsi:type="dcterms:W3CDTF">2006-04-19T12:18:15Z</dcterms:created>
  <dcterms:modified xsi:type="dcterms:W3CDTF">2025-09-16T12:57:55Z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2021-04-23T12:50:06Z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cb46b0e5-b5a6-4697-b6c9-9e50fa35a6a5</vt:lpwstr>
  </property>
  <property fmtid="{D5CDD505-2E9C-101B-9397-08002B2CF9AE}" pid="8" name="MSIP_Label_3a2fed65-62e7-46ea-af74-187e0c17143a_ContentBits">
    <vt:lpwstr>0</vt:lpwstr>
  </property>
</Properties>
</file>